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120" yWindow="105" windowWidth="15120" windowHeight="7560"/>
  </bookViews>
  <sheets>
    <sheet name="určení" sheetId="1" r:id="rId1"/>
    <sheet name="trasa, překážky" sheetId="2" state="hidden" r:id="rId2"/>
    <sheet name="břeh" sheetId="3" state="hidden" r:id="rId3"/>
    <sheet name="HEM" sheetId="4" state="hidden" r:id="rId4"/>
    <sheet name="opatření" sheetId="5" state="hidden" r:id="rId5"/>
  </sheets>
  <definedNames>
    <definedName name="_xlnm._FilterDatabase" localSheetId="1" hidden="1">'trasa, překážky'!$J$1:$J$42</definedName>
  </definedNames>
  <calcPr calcId="144525"/>
</workbook>
</file>

<file path=xl/calcChain.xml><?xml version="1.0" encoding="utf-8"?>
<calcChain xmlns="http://schemas.openxmlformats.org/spreadsheetml/2006/main">
  <c r="AF7" i="1" l="1"/>
  <c r="AF8" i="1"/>
  <c r="AF9" i="1"/>
  <c r="AF10" i="1"/>
  <c r="AF11" i="1"/>
  <c r="AF12" i="1"/>
  <c r="AF13" i="1"/>
  <c r="AF14" i="1"/>
  <c r="AF15" i="1"/>
  <c r="AF16" i="1"/>
  <c r="AF17" i="1"/>
  <c r="AF18" i="1"/>
  <c r="AF19" i="1"/>
  <c r="AF20" i="1"/>
  <c r="AF21" i="1"/>
  <c r="AF22" i="1"/>
  <c r="AF23" i="1"/>
  <c r="AF24" i="1"/>
  <c r="AF25" i="1"/>
  <c r="AF26" i="1"/>
  <c r="AF27" i="1"/>
  <c r="AF28" i="1"/>
  <c r="AF29" i="1"/>
  <c r="AF30" i="1"/>
  <c r="AF31" i="1"/>
  <c r="AF32" i="1"/>
  <c r="AF33" i="1"/>
  <c r="AF34" i="1"/>
  <c r="AF35" i="1"/>
  <c r="AF36" i="1"/>
  <c r="AF37" i="1"/>
  <c r="AF38" i="1"/>
  <c r="AF39" i="1"/>
  <c r="AF40" i="1"/>
  <c r="AF41" i="1"/>
  <c r="AF42" i="1"/>
  <c r="AF43" i="1"/>
  <c r="AF44" i="1"/>
  <c r="AF45" i="1"/>
  <c r="AF6" i="1"/>
  <c r="U7" i="1" l="1"/>
  <c r="U8" i="1"/>
  <c r="U9" i="1"/>
  <c r="U10" i="1"/>
  <c r="U11" i="1"/>
  <c r="U12" i="1"/>
  <c r="U13" i="1"/>
  <c r="U14" i="1"/>
  <c r="U15" i="1"/>
  <c r="U16" i="1"/>
  <c r="U17" i="1"/>
  <c r="U18" i="1"/>
  <c r="U19" i="1"/>
  <c r="U20" i="1"/>
  <c r="U21" i="1"/>
  <c r="U22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6" i="1"/>
  <c r="AA6" i="1" l="1"/>
  <c r="X8" i="1"/>
  <c r="X6" i="1"/>
  <c r="X12" i="1"/>
  <c r="AA7" i="1" l="1"/>
  <c r="AA8" i="1"/>
  <c r="AA9" i="1"/>
  <c r="AA10" i="1"/>
  <c r="AA11" i="1"/>
  <c r="AA12" i="1"/>
  <c r="AA13" i="1"/>
  <c r="AA14" i="1"/>
  <c r="AA15" i="1"/>
  <c r="AA16" i="1"/>
  <c r="AA17" i="1"/>
  <c r="AA18" i="1"/>
  <c r="AA19" i="1"/>
  <c r="AA20" i="1"/>
  <c r="AA21" i="1"/>
  <c r="AA22" i="1"/>
  <c r="AA23" i="1"/>
  <c r="AA24" i="1"/>
  <c r="AA25" i="1"/>
  <c r="AA26" i="1"/>
  <c r="AA27" i="1"/>
  <c r="AA28" i="1"/>
  <c r="AA29" i="1"/>
  <c r="AA30" i="1"/>
  <c r="AA31" i="1"/>
  <c r="AA32" i="1"/>
  <c r="AA33" i="1"/>
  <c r="AA34" i="1"/>
  <c r="AA35" i="1"/>
  <c r="AA36" i="1"/>
  <c r="AA37" i="1"/>
  <c r="AA38" i="1"/>
  <c r="AA39" i="1"/>
  <c r="AA40" i="1"/>
  <c r="AA41" i="1"/>
  <c r="AA42" i="1"/>
  <c r="AA43" i="1"/>
  <c r="AA44" i="1"/>
  <c r="AA45" i="1"/>
  <c r="L6" i="1" l="1"/>
  <c r="X7" i="1"/>
  <c r="X9" i="1"/>
  <c r="X10" i="1"/>
  <c r="X11" i="1"/>
  <c r="X13" i="1"/>
  <c r="X14" i="1"/>
  <c r="X15" i="1"/>
  <c r="X16" i="1"/>
  <c r="X17" i="1"/>
  <c r="X18" i="1"/>
  <c r="X19" i="1"/>
  <c r="X20" i="1"/>
  <c r="X21" i="1"/>
  <c r="X22" i="1"/>
  <c r="X23" i="1"/>
  <c r="X24" i="1"/>
  <c r="X25" i="1"/>
  <c r="X26" i="1"/>
  <c r="X27" i="1"/>
  <c r="X28" i="1"/>
  <c r="X29" i="1"/>
  <c r="X30" i="1"/>
  <c r="X31" i="1"/>
  <c r="X32" i="1"/>
  <c r="X33" i="1"/>
  <c r="X34" i="1"/>
  <c r="X35" i="1"/>
  <c r="X36" i="1"/>
  <c r="X37" i="1"/>
  <c r="X38" i="1"/>
  <c r="X39" i="1"/>
  <c r="X40" i="1"/>
  <c r="X41" i="1"/>
  <c r="X42" i="1"/>
  <c r="X43" i="1"/>
  <c r="X44" i="1"/>
  <c r="X45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7" i="1"/>
  <c r="L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7" i="1"/>
  <c r="I8" i="1"/>
  <c r="I6" i="1"/>
  <c r="F7" i="1"/>
  <c r="F22" i="1"/>
  <c r="M22" i="1" s="1"/>
  <c r="AE22" i="1" s="1"/>
  <c r="F23" i="1"/>
  <c r="F24" i="1"/>
  <c r="M24" i="1" s="1"/>
  <c r="AE24" i="1" s="1"/>
  <c r="F25" i="1"/>
  <c r="M25" i="1" s="1"/>
  <c r="AE25" i="1" s="1"/>
  <c r="F26" i="1"/>
  <c r="M26" i="1" s="1"/>
  <c r="AE26" i="1" s="1"/>
  <c r="F27" i="1"/>
  <c r="M27" i="1" s="1"/>
  <c r="AE27" i="1" s="1"/>
  <c r="F28" i="1"/>
  <c r="M28" i="1" s="1"/>
  <c r="AE28" i="1" s="1"/>
  <c r="F29" i="1"/>
  <c r="M29" i="1" s="1"/>
  <c r="AE29" i="1" s="1"/>
  <c r="F30" i="1"/>
  <c r="M30" i="1" s="1"/>
  <c r="AE30" i="1" s="1"/>
  <c r="F31" i="1"/>
  <c r="M31" i="1" s="1"/>
  <c r="AE31" i="1" s="1"/>
  <c r="F32" i="1"/>
  <c r="M32" i="1" s="1"/>
  <c r="AE32" i="1" s="1"/>
  <c r="F33" i="1"/>
  <c r="M33" i="1" s="1"/>
  <c r="AE33" i="1" s="1"/>
  <c r="F34" i="1"/>
  <c r="M34" i="1" s="1"/>
  <c r="AE34" i="1" s="1"/>
  <c r="F35" i="1"/>
  <c r="M35" i="1" s="1"/>
  <c r="AE35" i="1" s="1"/>
  <c r="F36" i="1"/>
  <c r="M36" i="1" s="1"/>
  <c r="AE36" i="1" s="1"/>
  <c r="F37" i="1"/>
  <c r="M37" i="1" s="1"/>
  <c r="AE37" i="1" s="1"/>
  <c r="F38" i="1"/>
  <c r="M38" i="1" s="1"/>
  <c r="AE38" i="1" s="1"/>
  <c r="F39" i="1"/>
  <c r="M39" i="1" s="1"/>
  <c r="AE39" i="1" s="1"/>
  <c r="F40" i="1"/>
  <c r="M40" i="1" s="1"/>
  <c r="AE40" i="1" s="1"/>
  <c r="F41" i="1"/>
  <c r="M41" i="1" s="1"/>
  <c r="AE41" i="1" s="1"/>
  <c r="F42" i="1"/>
  <c r="M42" i="1" s="1"/>
  <c r="AE42" i="1" s="1"/>
  <c r="F43" i="1"/>
  <c r="M43" i="1" s="1"/>
  <c r="AE43" i="1" s="1"/>
  <c r="F44" i="1"/>
  <c r="M44" i="1" s="1"/>
  <c r="AE44" i="1" s="1"/>
  <c r="F45" i="1"/>
  <c r="M45" i="1" s="1"/>
  <c r="AE45" i="1" s="1"/>
  <c r="F9" i="1"/>
  <c r="F10" i="1"/>
  <c r="F11" i="1"/>
  <c r="F12" i="1"/>
  <c r="F13" i="1"/>
  <c r="F14" i="1"/>
  <c r="F15" i="1"/>
  <c r="F16" i="1"/>
  <c r="F17" i="1"/>
  <c r="F18" i="1"/>
  <c r="F19" i="1"/>
  <c r="M19" i="1" s="1"/>
  <c r="AE19" i="1" s="1"/>
  <c r="F20" i="1"/>
  <c r="F21" i="1"/>
  <c r="M21" i="1" s="1"/>
  <c r="AE21" i="1" s="1"/>
  <c r="F8" i="1"/>
  <c r="M8" i="1" s="1"/>
  <c r="AE8" i="1" s="1"/>
  <c r="F6" i="1"/>
  <c r="M6" i="1" s="1"/>
  <c r="AE6" i="1" s="1"/>
  <c r="L17" i="2" l="1"/>
  <c r="M17" i="2"/>
  <c r="M38" i="2"/>
  <c r="L38" i="2"/>
  <c r="M34" i="2"/>
  <c r="L34" i="2"/>
  <c r="M30" i="2"/>
  <c r="L30" i="2"/>
  <c r="M26" i="2"/>
  <c r="L26" i="2"/>
  <c r="M22" i="2"/>
  <c r="L22" i="2"/>
  <c r="L4" i="2"/>
  <c r="M4" i="2"/>
  <c r="M20" i="1"/>
  <c r="AE20" i="1" s="1"/>
  <c r="M41" i="2"/>
  <c r="L41" i="2"/>
  <c r="M39" i="2"/>
  <c r="L39" i="2"/>
  <c r="L37" i="2"/>
  <c r="M37" i="2"/>
  <c r="M35" i="2"/>
  <c r="L35" i="2"/>
  <c r="L33" i="2"/>
  <c r="M33" i="2"/>
  <c r="M31" i="2"/>
  <c r="L31" i="2"/>
  <c r="L29" i="2"/>
  <c r="M29" i="2"/>
  <c r="M27" i="2"/>
  <c r="L27" i="2"/>
  <c r="M25" i="2"/>
  <c r="L25" i="2"/>
  <c r="M23" i="2"/>
  <c r="L23" i="2"/>
  <c r="L21" i="2"/>
  <c r="M21" i="2"/>
  <c r="L15" i="2"/>
  <c r="M15" i="2"/>
  <c r="M40" i="2"/>
  <c r="L40" i="2"/>
  <c r="M36" i="2"/>
  <c r="L36" i="2"/>
  <c r="M32" i="2"/>
  <c r="L32" i="2"/>
  <c r="M28" i="2"/>
  <c r="L28" i="2"/>
  <c r="M24" i="2"/>
  <c r="L24" i="2"/>
  <c r="L20" i="2"/>
  <c r="M20" i="2"/>
  <c r="M23" i="1"/>
  <c r="AE23" i="1" s="1"/>
  <c r="L19" i="2" s="1"/>
  <c r="L18" i="2"/>
  <c r="M18" i="2"/>
  <c r="M2" i="2"/>
  <c r="L2" i="2"/>
  <c r="M17" i="1"/>
  <c r="AE17" i="1" s="1"/>
  <c r="M15" i="1"/>
  <c r="AE15" i="1" s="1"/>
  <c r="M13" i="1"/>
  <c r="AE13" i="1" s="1"/>
  <c r="M11" i="1"/>
  <c r="AE11" i="1" s="1"/>
  <c r="M9" i="1"/>
  <c r="AE9" i="1" s="1"/>
  <c r="M18" i="1"/>
  <c r="M16" i="1"/>
  <c r="J12" i="2" s="1"/>
  <c r="M14" i="1"/>
  <c r="M12" i="1"/>
  <c r="M10" i="1"/>
  <c r="M7" i="1"/>
  <c r="K3" i="2" s="1"/>
  <c r="J14" i="2"/>
  <c r="J4" i="2"/>
  <c r="K4" i="2"/>
  <c r="K23" i="2"/>
  <c r="J23" i="2"/>
  <c r="K27" i="2"/>
  <c r="J27" i="2"/>
  <c r="K31" i="2"/>
  <c r="J31" i="2"/>
  <c r="K35" i="2"/>
  <c r="J35" i="2"/>
  <c r="K39" i="2"/>
  <c r="J39" i="2"/>
  <c r="K5" i="2"/>
  <c r="K17" i="2"/>
  <c r="J17" i="2"/>
  <c r="J18" i="2"/>
  <c r="K18" i="2"/>
  <c r="J22" i="2"/>
  <c r="K22" i="2"/>
  <c r="J26" i="2"/>
  <c r="K26" i="2"/>
  <c r="J30" i="2"/>
  <c r="K30" i="2"/>
  <c r="K34" i="2"/>
  <c r="J34" i="2"/>
  <c r="K38" i="2"/>
  <c r="J38" i="2"/>
  <c r="K21" i="2"/>
  <c r="J21" i="2"/>
  <c r="K25" i="2"/>
  <c r="J25" i="2"/>
  <c r="K29" i="2"/>
  <c r="J29" i="2"/>
  <c r="K33" i="2"/>
  <c r="J33" i="2"/>
  <c r="K37" i="2"/>
  <c r="J37" i="2"/>
  <c r="K41" i="2"/>
  <c r="J41" i="2"/>
  <c r="K7" i="2"/>
  <c r="J7" i="2"/>
  <c r="K11" i="2"/>
  <c r="J11" i="2"/>
  <c r="K15" i="2"/>
  <c r="J15" i="2"/>
  <c r="J20" i="2"/>
  <c r="K20" i="2"/>
  <c r="J24" i="2"/>
  <c r="K24" i="2"/>
  <c r="K28" i="2"/>
  <c r="J28" i="2"/>
  <c r="J32" i="2"/>
  <c r="K32" i="2"/>
  <c r="J36" i="2"/>
  <c r="K36" i="2"/>
  <c r="J40" i="2"/>
  <c r="K40" i="2"/>
  <c r="J16" i="2"/>
  <c r="J2" i="2"/>
  <c r="K2" i="2"/>
  <c r="L5" i="2" l="1"/>
  <c r="M5" i="2"/>
  <c r="L9" i="2"/>
  <c r="M9" i="2"/>
  <c r="L13" i="2"/>
  <c r="M13" i="2"/>
  <c r="M16" i="2"/>
  <c r="L16" i="2"/>
  <c r="K16" i="2"/>
  <c r="K13" i="2"/>
  <c r="L7" i="2"/>
  <c r="M7" i="2"/>
  <c r="L11" i="2"/>
  <c r="M11" i="2"/>
  <c r="J19" i="2"/>
  <c r="M19" i="2"/>
  <c r="K19" i="2"/>
  <c r="K9" i="2"/>
  <c r="J13" i="2"/>
  <c r="J9" i="2"/>
  <c r="J5" i="2"/>
  <c r="K8" i="2"/>
  <c r="AE12" i="1"/>
  <c r="K6" i="2"/>
  <c r="AE10" i="1"/>
  <c r="J10" i="2"/>
  <c r="AE14" i="1"/>
  <c r="K14" i="2"/>
  <c r="AE18" i="1"/>
  <c r="K12" i="2"/>
  <c r="AE16" i="1"/>
  <c r="AE7" i="1"/>
  <c r="K10" i="2"/>
  <c r="J8" i="2"/>
  <c r="J6" i="2"/>
  <c r="J3" i="2"/>
  <c r="L3" i="2" l="1"/>
  <c r="M3" i="2"/>
  <c r="M12" i="2"/>
  <c r="L12" i="2"/>
  <c r="M14" i="2"/>
  <c r="L14" i="2"/>
  <c r="M10" i="2"/>
  <c r="L10" i="2"/>
  <c r="M6" i="2"/>
  <c r="L6" i="2"/>
  <c r="M8" i="2"/>
  <c r="L8" i="2"/>
  <c r="M42" i="2" a="1"/>
  <c r="M42" i="2" s="1"/>
  <c r="AI10" i="1" s="1"/>
  <c r="K42" i="2" a="1"/>
  <c r="K42" i="2" s="1"/>
  <c r="AI8" i="1" s="1"/>
  <c r="J42" i="2" a="1"/>
  <c r="J42" i="2" s="1"/>
  <c r="AI7" i="1" s="1"/>
  <c r="L42" i="2" a="1"/>
  <c r="L42" i="2" s="1"/>
  <c r="AI9" i="1" s="1"/>
  <c r="AJ9" i="1" l="1"/>
  <c r="AJ7" i="1"/>
  <c r="AJ8" i="1"/>
  <c r="AJ10" i="1"/>
</calcChain>
</file>

<file path=xl/sharedStrings.xml><?xml version="1.0" encoding="utf-8"?>
<sst xmlns="http://schemas.openxmlformats.org/spreadsheetml/2006/main" count="187" uniqueCount="122">
  <si>
    <t>Vodní útvar povrchových vod</t>
  </si>
  <si>
    <t>název</t>
  </si>
  <si>
    <t>ID</t>
  </si>
  <si>
    <t>ID úseku VÚ</t>
  </si>
  <si>
    <t>Vymezení úseku VÚ</t>
  </si>
  <si>
    <t>délka úseku (km)</t>
  </si>
  <si>
    <t>Upravenost trasy</t>
  </si>
  <si>
    <t>Podélná průchodnost</t>
  </si>
  <si>
    <t>Upravenost břehu</t>
  </si>
  <si>
    <t>Aktuální stav</t>
  </si>
  <si>
    <t>Historický stav</t>
  </si>
  <si>
    <t>Skóre</t>
  </si>
  <si>
    <t>Přirozeně přímý</t>
  </si>
  <si>
    <t xml:space="preserve">Přímý se stopami napřímení </t>
  </si>
  <si>
    <t>Přirozeně zákrutový</t>
  </si>
  <si>
    <t>Zákrutový se stopami napřímení</t>
  </si>
  <si>
    <t>Přirozeně meandrující</t>
  </si>
  <si>
    <t>Meandrující se stopami napřímení</t>
  </si>
  <si>
    <t>Divočící/rozvětvený</t>
  </si>
  <si>
    <t>Přímý</t>
  </si>
  <si>
    <t>Zákrutový</t>
  </si>
  <si>
    <t>Meandrující</t>
  </si>
  <si>
    <t>Charakter překážek</t>
  </si>
  <si>
    <t>Úsek bez překážek</t>
  </si>
  <si>
    <t>Hráz</t>
  </si>
  <si>
    <t>≥ 100 m</t>
  </si>
  <si>
    <t>Kategorie</t>
  </si>
  <si>
    <t>Břeh bez známek úprav</t>
  </si>
  <si>
    <t>Kamenná dlažba</t>
  </si>
  <si>
    <t>Zpevnění betonem</t>
  </si>
  <si>
    <t>Rozsah výskytu kategorie (r) v % délky úseku</t>
  </si>
  <si>
    <t>r &lt; 10</t>
  </si>
  <si>
    <r>
      <t xml:space="preserve">10 </t>
    </r>
    <r>
      <rPr>
        <sz val="11"/>
        <color theme="1"/>
        <rFont val="Calibri"/>
        <family val="2"/>
        <charset val="238"/>
      </rPr>
      <t>≤ r ≤ 50</t>
    </r>
  </si>
  <si>
    <t>r &gt; 50</t>
  </si>
  <si>
    <t>Souvislá úprava profilu</t>
  </si>
  <si>
    <t>Hydromorfologický stav</t>
  </si>
  <si>
    <t>Velmi dobrý</t>
  </si>
  <si>
    <t>Dobrý</t>
  </si>
  <si>
    <t>Průměrný</t>
  </si>
  <si>
    <t>Špatný</t>
  </si>
  <si>
    <t>Zničený</t>
  </si>
  <si>
    <t>Hydromorfologická kvalita úseku</t>
  </si>
  <si>
    <t>≥</t>
  </si>
  <si>
    <t>&lt;</t>
  </si>
  <si>
    <t>Celkové hodnocení vodního útvaru</t>
  </si>
  <si>
    <t>Distanční HEM</t>
  </si>
  <si>
    <t>Návrhový stav</t>
  </si>
  <si>
    <t>Uznatelné užívání</t>
  </si>
  <si>
    <t>Realizovatelnost</t>
  </si>
  <si>
    <t>Distanční HEM - návrhový stav</t>
  </si>
  <si>
    <t>Speciální úsek</t>
  </si>
  <si>
    <t>Zatrubněný</t>
  </si>
  <si>
    <t>Nádrž</t>
  </si>
  <si>
    <t>-</t>
  </si>
  <si>
    <t>Povolené hodnoty score</t>
  </si>
  <si>
    <t>Počet překážek / km toku</t>
  </si>
  <si>
    <t>průměrná šířka koryta</t>
  </si>
  <si>
    <t>&lt;1</t>
  </si>
  <si>
    <t xml:space="preserve"> 1-2</t>
  </si>
  <si>
    <t>2 a více</t>
  </si>
  <si>
    <t>&lt;10 m</t>
  </si>
  <si>
    <t>10-30 m</t>
  </si>
  <si>
    <t>30-100 m</t>
  </si>
  <si>
    <r>
      <t>B</t>
    </r>
    <r>
      <rPr>
        <vertAlign val="subscript"/>
        <sz val="11"/>
        <color rgb="FF363636"/>
        <rFont val="Calibri"/>
        <family val="2"/>
        <scheme val="minor"/>
      </rPr>
      <t>A</t>
    </r>
  </si>
  <si>
    <t>Stupeň nebo jez s výškou nad 1 m</t>
  </si>
  <si>
    <t>Rozsah (%)</t>
  </si>
  <si>
    <t>Gabiony</t>
  </si>
  <si>
    <t>Polovegetační tvárnice</t>
  </si>
  <si>
    <t>Kamenný pohoz</t>
  </si>
  <si>
    <t>Významnost hydromorfologických změn</t>
  </si>
  <si>
    <t>významné</t>
  </si>
  <si>
    <t>nevýznamné</t>
  </si>
  <si>
    <t>nelze rozhodnout</t>
  </si>
  <si>
    <t>Hydromorfologické změny</t>
  </si>
  <si>
    <t>Navrhované opatření</t>
  </si>
  <si>
    <t>1. Odstranění příčné překážky</t>
  </si>
  <si>
    <t>2. Obnova příčné kontinuity toku, obnova členitosti příčného profilu včetně břehových struktur</t>
  </si>
  <si>
    <t>3. Odstranění zakrytí nebo zatrubnění vodního toku a vytvoření přírodě blízkého koryta toku</t>
  </si>
  <si>
    <t>4. Obnova přirozené členitosti vodního toku v rámci koryta</t>
  </si>
  <si>
    <t>5. Vytvoření nového přírodě blízkého koryta vodního toku v rámci údolní nivy</t>
  </si>
  <si>
    <t>6. Aktivace, obnova a zřizování postranních ramen, tůní a mokřadů, obnova nivy</t>
  </si>
  <si>
    <t>7. Samovolná renaturace</t>
  </si>
  <si>
    <t>č. 1</t>
  </si>
  <si>
    <t>č. 2</t>
  </si>
  <si>
    <t>č. 3</t>
  </si>
  <si>
    <t>Vegetační opevnění břehu</t>
  </si>
  <si>
    <t>Navržená opatření (předpoklad je návrh minimálně jednoho opatření, počet opatření není omezen)</t>
  </si>
  <si>
    <t>ano</t>
  </si>
  <si>
    <t>ne</t>
  </si>
  <si>
    <t>opatření č. 1</t>
  </si>
  <si>
    <t>opatření č. 2</t>
  </si>
  <si>
    <t>opatření č. 3</t>
  </si>
  <si>
    <t>podíl délky v rámci VÚ %</t>
  </si>
  <si>
    <t>délka v rámci VÚ (km)</t>
  </si>
  <si>
    <t>Suma významné dst data</t>
  </si>
  <si>
    <t>Suma nevýznamné dst data</t>
  </si>
  <si>
    <t>Suma významných navrhovych</t>
  </si>
  <si>
    <t>Suma nevýznamných návrhových</t>
  </si>
  <si>
    <t>Hydromorfologické změny v návrhovém stavu</t>
  </si>
  <si>
    <t>Šířka toku</t>
  </si>
  <si>
    <t>Počet a typ překážek/km toku</t>
  </si>
  <si>
    <t xml:space="preserve"> &lt;1 stupeň / jez</t>
  </si>
  <si>
    <t>1-2 stupeň / jez</t>
  </si>
  <si>
    <t>2 a více stupňů / jezů</t>
  </si>
  <si>
    <t>Speciální úsek (zatrubnění/nádrž delší než 50 m/100 m)</t>
  </si>
  <si>
    <t>Distanční HEM (krok 3) - současný stav</t>
  </si>
  <si>
    <t xml:space="preserve">Výroba elektrické energie </t>
  </si>
  <si>
    <t>Širší okolí</t>
  </si>
  <si>
    <t>Užívání není uznatelné</t>
  </si>
  <si>
    <t>Významné ovlivnění bez uznatelného užívání</t>
  </si>
  <si>
    <t>Není uznatelné využívání</t>
  </si>
  <si>
    <t>Úsek neovlivní určení HMWB</t>
  </si>
  <si>
    <t>Úsek ovlivní určení HMWB</t>
  </si>
  <si>
    <t>Zásobování pitnou vodou</t>
  </si>
  <si>
    <t>Závlahy</t>
  </si>
  <si>
    <t>Rekreace</t>
  </si>
  <si>
    <t>Ochrana intravilánu před povodněmi</t>
  </si>
  <si>
    <t>Chov ryb</t>
  </si>
  <si>
    <t>Odběry vod pro průmysl</t>
  </si>
  <si>
    <t>Plavba</t>
  </si>
  <si>
    <t>Další uznatelná užívání</t>
  </si>
  <si>
    <t>V případě jakýchkoli potíží s fungováním tabulky kontaktujte BSc. Zdeňka Hoška, tel: 725 786 446, zdenek.hosek@mzp.cz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</si>
</sst>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"/>
  </numFmts>
  <fonts count="13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1"/>
      <color rgb="FF363636"/>
      <name val="Calibri"/>
      <family val="2"/>
      <scheme val="minor"/>
    </font>
    <font>
      <vertAlign val="subscript"/>
      <sz val="11"/>
      <color rgb="FF363636"/>
      <name val="Calibri"/>
      <family val="2"/>
      <scheme val="minor"/>
    </font>
    <font>
      <b/>
      <sz val="11"/>
      <color rgb="FF00B050"/>
      <name val="Calibri"/>
      <family val="2"/>
      <charset val="238"/>
      <scheme val="minor"/>
    </font>
  </fonts>
  <fills count="18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07">
    <xf numFmtId="0" fontId="0" fillId="0" borderId="0" xfId="0"/>
    <xf numFmtId="0" fontId="0" fillId="0" borderId="1" xfId="0" applyBorder="1"/>
    <xf numFmtId="0" fontId="4" fillId="0" borderId="1" xfId="0" applyFont="1" applyBorder="1"/>
    <xf numFmtId="0" fontId="5" fillId="0" borderId="1" xfId="0" applyFont="1" applyBorder="1" applyAlignment="1"/>
    <xf numFmtId="0" fontId="4" fillId="0" borderId="1" xfId="0" applyFont="1" applyBorder="1" applyAlignment="1">
      <alignment horizontal="left" vertical="center"/>
    </xf>
    <xf numFmtId="0" fontId="0" fillId="2" borderId="1" xfId="0" applyFill="1" applyBorder="1" applyAlignment="1">
      <alignment horizontal="left" vertical="center"/>
    </xf>
    <xf numFmtId="0" fontId="0" fillId="2" borderId="1" xfId="0" applyFill="1" applyBorder="1"/>
    <xf numFmtId="0" fontId="4" fillId="3" borderId="1" xfId="0" applyFont="1" applyFill="1" applyBorder="1"/>
    <xf numFmtId="0" fontId="0" fillId="4" borderId="1" xfId="0" applyFill="1" applyBorder="1" applyAlignment="1">
      <alignment horizontal="left" vertical="center"/>
    </xf>
    <xf numFmtId="0" fontId="0" fillId="0" borderId="0" xfId="0" applyFill="1" applyBorder="1"/>
    <xf numFmtId="0" fontId="0" fillId="0" borderId="1" xfId="0" applyFill="1" applyBorder="1"/>
    <xf numFmtId="0" fontId="0" fillId="6" borderId="1" xfId="0" applyFill="1" applyBorder="1"/>
    <xf numFmtId="0" fontId="0" fillId="0" borderId="1" xfId="0" applyFill="1" applyBorder="1" applyAlignment="1">
      <alignment wrapText="1"/>
    </xf>
    <xf numFmtId="0" fontId="6" fillId="0" borderId="1" xfId="0" applyFont="1" applyBorder="1"/>
    <xf numFmtId="165" fontId="0" fillId="0" borderId="1" xfId="0" applyNumberFormat="1" applyBorder="1"/>
    <xf numFmtId="0" fontId="0" fillId="0" borderId="0" xfId="0" applyBorder="1"/>
    <xf numFmtId="0" fontId="7" fillId="0" borderId="1" xfId="0" applyFont="1" applyBorder="1"/>
    <xf numFmtId="0" fontId="10" fillId="0" borderId="1" xfId="0" applyFont="1" applyFill="1" applyBorder="1" applyAlignment="1">
      <alignment horizontal="center" vertical="center" wrapText="1"/>
    </xf>
    <xf numFmtId="0" fontId="10" fillId="10" borderId="1" xfId="0" applyFont="1" applyFill="1" applyBorder="1" applyAlignment="1">
      <alignment vertical="center" wrapText="1"/>
    </xf>
    <xf numFmtId="0" fontId="10" fillId="10" borderId="1" xfId="0" applyFont="1" applyFill="1" applyBorder="1" applyAlignment="1">
      <alignment horizontal="right" vertical="center" wrapText="1"/>
    </xf>
    <xf numFmtId="0" fontId="10" fillId="0" borderId="4" xfId="0" applyFont="1" applyFill="1" applyBorder="1" applyAlignment="1">
      <alignment vertical="center" wrapText="1"/>
    </xf>
    <xf numFmtId="0" fontId="10" fillId="0" borderId="6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vertical="center"/>
    </xf>
    <xf numFmtId="0" fontId="10" fillId="0" borderId="2" xfId="0" applyFont="1" applyFill="1" applyBorder="1" applyAlignment="1">
      <alignment vertical="center" wrapText="1"/>
    </xf>
    <xf numFmtId="0" fontId="10" fillId="0" borderId="3" xfId="0" applyFont="1" applyFill="1" applyBorder="1" applyAlignment="1">
      <alignment vertical="center" wrapText="1"/>
    </xf>
    <xf numFmtId="0" fontId="10" fillId="0" borderId="5" xfId="0" applyFont="1" applyFill="1" applyBorder="1" applyAlignment="1">
      <alignment vertical="center" wrapText="1"/>
    </xf>
    <xf numFmtId="0" fontId="0" fillId="11" borderId="1" xfId="0" applyFill="1" applyBorder="1"/>
    <xf numFmtId="0" fontId="0" fillId="0" borderId="0" xfId="0" applyBorder="1" applyAlignment="1"/>
    <xf numFmtId="0" fontId="0" fillId="0" borderId="1" xfId="0" applyBorder="1" applyAlignment="1"/>
    <xf numFmtId="0" fontId="2" fillId="0" borderId="1" xfId="0" applyFont="1" applyBorder="1" applyAlignment="1">
      <alignment horizontal="justify" vertical="center"/>
    </xf>
    <xf numFmtId="0" fontId="0" fillId="14" borderId="1" xfId="0" applyFill="1" applyBorder="1" applyAlignment="1">
      <alignment horizontal="center" vertical="center" wrapText="1"/>
    </xf>
    <xf numFmtId="0" fontId="0" fillId="15" borderId="1" xfId="0" applyFill="1" applyBorder="1" applyAlignment="1">
      <alignment horizontal="left" vertical="center"/>
    </xf>
    <xf numFmtId="0" fontId="0" fillId="15" borderId="1" xfId="0" applyFill="1" applyBorder="1"/>
    <xf numFmtId="0" fontId="0" fillId="16" borderId="1" xfId="0" applyFill="1" applyBorder="1"/>
    <xf numFmtId="0" fontId="0" fillId="3" borderId="1" xfId="0" applyFill="1" applyBorder="1"/>
    <xf numFmtId="0" fontId="0" fillId="17" borderId="1" xfId="0" applyFill="1" applyBorder="1"/>
    <xf numFmtId="0" fontId="0" fillId="4" borderId="1" xfId="0" applyFill="1" applyBorder="1" applyAlignment="1">
      <alignment vertical="center"/>
    </xf>
    <xf numFmtId="164" fontId="0" fillId="0" borderId="0" xfId="0" applyNumberFormat="1" applyBorder="1"/>
    <xf numFmtId="0" fontId="0" fillId="0" borderId="0" xfId="0" applyFill="1"/>
    <xf numFmtId="164" fontId="0" fillId="0" borderId="0" xfId="0" applyNumberFormat="1" applyFill="1" applyBorder="1"/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0" fillId="16" borderId="7" xfId="0" applyFill="1" applyBorder="1" applyAlignment="1">
      <alignment horizontal="left"/>
    </xf>
    <xf numFmtId="165" fontId="0" fillId="0" borderId="8" xfId="0" applyNumberFormat="1" applyBorder="1"/>
    <xf numFmtId="165" fontId="0" fillId="0" borderId="7" xfId="0" applyNumberFormat="1" applyBorder="1"/>
    <xf numFmtId="165" fontId="0" fillId="0" borderId="9" xfId="0" applyNumberFormat="1" applyBorder="1"/>
    <xf numFmtId="0" fontId="5" fillId="0" borderId="7" xfId="0" applyFont="1" applyFill="1" applyBorder="1" applyAlignment="1">
      <alignment horizontal="left"/>
    </xf>
    <xf numFmtId="0" fontId="12" fillId="0" borderId="9" xfId="0" applyFont="1" applyFill="1" applyBorder="1" applyAlignment="1">
      <alignment horizontal="left"/>
    </xf>
    <xf numFmtId="0" fontId="4" fillId="0" borderId="0" xfId="0" applyFont="1" applyBorder="1" applyAlignment="1">
      <alignment horizontal="center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left"/>
    </xf>
    <xf numFmtId="0" fontId="0" fillId="3" borderId="9" xfId="0" applyFill="1" applyBorder="1" applyAlignment="1">
      <alignment horizontal="left"/>
    </xf>
    <xf numFmtId="165" fontId="0" fillId="0" borderId="12" xfId="0" applyNumberFormat="1" applyBorder="1"/>
    <xf numFmtId="0" fontId="4" fillId="0" borderId="10" xfId="0" applyFont="1" applyBorder="1"/>
    <xf numFmtId="0" fontId="8" fillId="0" borderId="1" xfId="0" applyFont="1" applyFill="1" applyBorder="1" applyProtection="1">
      <protection locked="0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vertical="center"/>
    </xf>
    <xf numFmtId="0" fontId="0" fillId="0" borderId="1" xfId="0" applyFill="1" applyBorder="1" applyAlignment="1">
      <alignment vertical="center"/>
    </xf>
    <xf numFmtId="0" fontId="1" fillId="14" borderId="1" xfId="0" applyFont="1" applyFill="1" applyBorder="1" applyAlignment="1">
      <alignment horizontal="center" vertical="center" wrapText="1"/>
    </xf>
    <xf numFmtId="0" fontId="7" fillId="0" borderId="0" xfId="0" applyFont="1" applyBorder="1"/>
    <xf numFmtId="0" fontId="8" fillId="0" borderId="1" xfId="0" applyFont="1" applyFill="1" applyBorder="1" applyProtection="1"/>
    <xf numFmtId="0" fontId="8" fillId="0" borderId="1" xfId="0" applyFont="1" applyBorder="1" applyProtection="1"/>
    <xf numFmtId="0" fontId="3" fillId="0" borderId="1" xfId="0" applyFont="1" applyFill="1" applyBorder="1" applyProtection="1">
      <protection locked="0"/>
    </xf>
    <xf numFmtId="0" fontId="0" fillId="0" borderId="1" xfId="0" applyBorder="1" applyProtection="1">
      <protection locked="0"/>
    </xf>
    <xf numFmtId="0" fontId="9" fillId="0" borderId="0" xfId="0" applyFont="1" applyFill="1" applyBorder="1" applyAlignment="1">
      <alignment horizontal="justify" vertical="center"/>
    </xf>
    <xf numFmtId="0" fontId="9" fillId="0" borderId="0" xfId="0" applyFont="1"/>
    <xf numFmtId="0" fontId="0" fillId="0" borderId="14" xfId="0" applyBorder="1"/>
    <xf numFmtId="0" fontId="8" fillId="0" borderId="1" xfId="0" applyFont="1" applyBorder="1" applyProtection="1">
      <protection locked="0"/>
    </xf>
    <xf numFmtId="1" fontId="3" fillId="3" borderId="1" xfId="0" applyNumberFormat="1" applyFont="1" applyFill="1" applyBorder="1" applyAlignment="1" applyProtection="1">
      <alignment horizontal="left" vertical="center"/>
      <protection locked="0"/>
    </xf>
    <xf numFmtId="0" fontId="0" fillId="0" borderId="15" xfId="0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15" borderId="1" xfId="0" applyFill="1" applyBorder="1" applyAlignment="1">
      <alignment horizontal="center"/>
    </xf>
    <xf numFmtId="0" fontId="0" fillId="11" borderId="1" xfId="0" applyFill="1" applyBorder="1" applyAlignment="1">
      <alignment horizontal="center"/>
    </xf>
    <xf numFmtId="0" fontId="0" fillId="8" borderId="1" xfId="0" applyFill="1" applyBorder="1" applyAlignment="1">
      <alignment horizontal="center" wrapText="1"/>
    </xf>
    <xf numFmtId="0" fontId="0" fillId="7" borderId="1" xfId="0" applyFill="1" applyBorder="1" applyAlignment="1">
      <alignment horizontal="center"/>
    </xf>
    <xf numFmtId="0" fontId="0" fillId="9" borderId="1" xfId="0" applyFill="1" applyBorder="1" applyAlignment="1">
      <alignment horizontal="center"/>
    </xf>
    <xf numFmtId="0" fontId="0" fillId="12" borderId="1" xfId="0" applyFill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4" fillId="3" borderId="1" xfId="0" applyFont="1" applyFill="1" applyBorder="1" applyAlignment="1">
      <alignment horizontal="left" vertical="center"/>
    </xf>
    <xf numFmtId="0" fontId="4" fillId="4" borderId="1" xfId="0" applyFont="1" applyFill="1" applyBorder="1" applyAlignment="1">
      <alignment horizontal="left" vertical="center"/>
    </xf>
    <xf numFmtId="0" fontId="0" fillId="4" borderId="1" xfId="0" applyFill="1" applyBorder="1" applyAlignment="1">
      <alignment horizontal="left" vertical="center"/>
    </xf>
    <xf numFmtId="0" fontId="0" fillId="5" borderId="1" xfId="0" applyFill="1" applyBorder="1" applyAlignment="1">
      <alignment horizontal="center" vertical="center" wrapText="1"/>
    </xf>
    <xf numFmtId="0" fontId="0" fillId="13" borderId="1" xfId="0" applyFill="1" applyBorder="1" applyAlignment="1">
      <alignment horizontal="center" vertical="center"/>
    </xf>
    <xf numFmtId="0" fontId="0" fillId="14" borderId="1" xfId="0" applyFill="1" applyBorder="1" applyAlignment="1">
      <alignment horizontal="center" vertical="center" wrapText="1"/>
    </xf>
    <xf numFmtId="0" fontId="0" fillId="11" borderId="13" xfId="0" applyFill="1" applyBorder="1" applyAlignment="1">
      <alignment horizontal="center" wrapText="1"/>
    </xf>
    <xf numFmtId="0" fontId="0" fillId="13" borderId="2" xfId="0" applyFont="1" applyFill="1" applyBorder="1" applyAlignment="1">
      <alignment horizontal="center" vertical="center" wrapText="1"/>
    </xf>
    <xf numFmtId="0" fontId="0" fillId="13" borderId="17" xfId="0" applyFont="1" applyFill="1" applyBorder="1" applyAlignment="1">
      <alignment horizontal="center" vertical="center" wrapText="1"/>
    </xf>
    <xf numFmtId="0" fontId="0" fillId="13" borderId="3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/>
    </xf>
    <xf numFmtId="0" fontId="9" fillId="0" borderId="2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10" fillId="0" borderId="1" xfId="0" applyFont="1" applyFill="1" applyBorder="1" applyAlignment="1">
      <alignment vertical="center" wrapText="1"/>
    </xf>
    <xf numFmtId="0" fontId="10" fillId="10" borderId="4" xfId="0" applyFont="1" applyFill="1" applyBorder="1" applyAlignment="1">
      <alignment horizontal="center" vertical="center" wrapText="1"/>
    </xf>
    <xf numFmtId="0" fontId="10" fillId="10" borderId="5" xfId="0" applyFont="1" applyFill="1" applyBorder="1" applyAlignment="1">
      <alignment horizontal="center" vertical="center" wrapText="1"/>
    </xf>
    <xf numFmtId="0" fontId="10" fillId="10" borderId="6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left"/>
    </xf>
    <xf numFmtId="0" fontId="5" fillId="0" borderId="1" xfId="0" applyFont="1" applyBorder="1" applyAlignment="1">
      <alignment horizontal="center" vertical="center"/>
    </xf>
    <xf numFmtId="1" fontId="3" fillId="0" borderId="13" xfId="0" applyNumberFormat="1" applyFont="1" applyFill="1" applyBorder="1" applyAlignment="1">
      <alignment horizontal="left" vertical="center" wrapText="1"/>
    </xf>
    <xf numFmtId="1" fontId="3" fillId="0" borderId="0" xfId="0" applyNumberFormat="1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99FF"/>
      <color rgb="FFFFCCFF"/>
      <color rgb="FFFFFFCC"/>
      <color rgb="FFFFFF66"/>
      <color rgb="FFFFFF99"/>
      <color rgb="FF99FF99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40"/>
  <sheetViews>
    <sheetView tabSelected="1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AF1" sqref="AF1:AG3"/>
    </sheetView>
  </sheetViews>
  <sheetFormatPr defaultRowHeight="15" x14ac:dyDescent="0.25"/>
  <cols>
    <col min="1" max="1" width="22.7109375" customWidth="1"/>
    <col min="2" max="2" width="20.5703125" customWidth="1"/>
    <col min="3" max="3" width="18.85546875" customWidth="1"/>
    <col min="4" max="4" width="31.140625" customWidth="1"/>
    <col min="5" max="5" width="18.5703125" customWidth="1"/>
    <col min="6" max="6" width="7.28515625" customWidth="1"/>
    <col min="7" max="7" width="33" customWidth="1"/>
    <col min="8" max="8" width="23.140625" customWidth="1"/>
    <col min="10" max="10" width="26.7109375" customWidth="1"/>
    <col min="11" max="11" width="10.7109375" customWidth="1"/>
    <col min="13" max="13" width="17.7109375" customWidth="1"/>
    <col min="14" max="15" width="22.140625" customWidth="1"/>
    <col min="16" max="18" width="21" customWidth="1"/>
    <col min="19" max="19" width="14.5703125" customWidth="1"/>
    <col min="20" max="20" width="21.140625" customWidth="1"/>
    <col min="21" max="21" width="12.7109375" customWidth="1"/>
    <col min="22" max="22" width="27.7109375" customWidth="1"/>
    <col min="23" max="23" width="20.5703125" customWidth="1"/>
    <col min="24" max="24" width="12.7109375" customWidth="1"/>
    <col min="25" max="25" width="29.42578125" customWidth="1"/>
    <col min="26" max="26" width="13.140625" customWidth="1"/>
    <col min="27" max="30" width="12.7109375" customWidth="1"/>
    <col min="31" max="31" width="24" customWidth="1"/>
    <col min="32" max="32" width="28.7109375" customWidth="1"/>
    <col min="33" max="33" width="20.28515625" customWidth="1"/>
    <col min="34" max="34" width="36" customWidth="1"/>
    <col min="35" max="35" width="21.85546875" customWidth="1"/>
    <col min="36" max="36" width="24.85546875" customWidth="1"/>
    <col min="37" max="37" width="30.7109375" customWidth="1"/>
  </cols>
  <sheetData>
    <row r="1" spans="1:37" x14ac:dyDescent="0.25">
      <c r="A1" s="82" t="s">
        <v>0</v>
      </c>
      <c r="B1" s="82"/>
      <c r="C1" s="82"/>
      <c r="D1" s="82"/>
      <c r="E1" s="82"/>
      <c r="F1" s="82"/>
      <c r="G1" s="7" t="s">
        <v>1</v>
      </c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70"/>
      <c r="Y1" s="70"/>
      <c r="Z1" s="70"/>
      <c r="AA1" s="70"/>
      <c r="AB1" s="70"/>
      <c r="AC1" s="70"/>
      <c r="AD1" s="70"/>
      <c r="AE1" s="70"/>
      <c r="AF1" s="105" t="s">
        <v>121</v>
      </c>
      <c r="AG1" s="106"/>
      <c r="AH1" s="41"/>
      <c r="AI1" s="41"/>
      <c r="AJ1" s="41"/>
      <c r="AK1" s="40"/>
    </row>
    <row r="2" spans="1:37" x14ac:dyDescent="0.25">
      <c r="A2" s="82"/>
      <c r="B2" s="82"/>
      <c r="C2" s="82"/>
      <c r="D2" s="82"/>
      <c r="E2" s="82"/>
      <c r="F2" s="82"/>
      <c r="G2" s="7" t="s">
        <v>2</v>
      </c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105"/>
      <c r="AG2" s="106"/>
      <c r="AH2" s="41"/>
      <c r="AI2" s="41"/>
      <c r="AJ2" s="41"/>
      <c r="AK2" s="40"/>
    </row>
    <row r="3" spans="1:37" ht="15" customHeight="1" x14ac:dyDescent="0.25">
      <c r="A3" s="83" t="s">
        <v>3</v>
      </c>
      <c r="B3" s="8" t="s">
        <v>4</v>
      </c>
      <c r="C3" s="85" t="s">
        <v>104</v>
      </c>
      <c r="D3" s="76" t="s">
        <v>105</v>
      </c>
      <c r="E3" s="76"/>
      <c r="F3" s="76"/>
      <c r="G3" s="76"/>
      <c r="H3" s="76"/>
      <c r="I3" s="76"/>
      <c r="J3" s="76"/>
      <c r="K3" s="76"/>
      <c r="L3" s="76"/>
      <c r="M3" s="76"/>
      <c r="N3" s="86" t="s">
        <v>47</v>
      </c>
      <c r="O3" s="89" t="s">
        <v>120</v>
      </c>
      <c r="P3" s="87" t="s">
        <v>86</v>
      </c>
      <c r="Q3" s="87"/>
      <c r="R3" s="87"/>
      <c r="S3" s="77" t="s">
        <v>49</v>
      </c>
      <c r="T3" s="77"/>
      <c r="U3" s="77"/>
      <c r="V3" s="77"/>
      <c r="W3" s="77"/>
      <c r="X3" s="77"/>
      <c r="Y3" s="77"/>
      <c r="Z3" s="77"/>
      <c r="AA3" s="77"/>
      <c r="AB3" s="77"/>
      <c r="AC3" s="77"/>
      <c r="AD3" s="77"/>
      <c r="AE3" s="77"/>
      <c r="AF3" s="105"/>
      <c r="AG3" s="106"/>
      <c r="AH3" s="41"/>
      <c r="AI3" s="41"/>
      <c r="AJ3" s="41"/>
      <c r="AK3" s="40"/>
    </row>
    <row r="4" spans="1:37" ht="15.75" customHeight="1" x14ac:dyDescent="0.25">
      <c r="A4" s="83"/>
      <c r="B4" s="84" t="s">
        <v>5</v>
      </c>
      <c r="C4" s="85"/>
      <c r="D4" s="81" t="s">
        <v>6</v>
      </c>
      <c r="E4" s="81"/>
      <c r="F4" s="81"/>
      <c r="G4" s="80" t="s">
        <v>7</v>
      </c>
      <c r="H4" s="80"/>
      <c r="I4" s="80"/>
      <c r="J4" s="81" t="s">
        <v>8</v>
      </c>
      <c r="K4" s="81"/>
      <c r="L4" s="81"/>
      <c r="M4" s="75" t="s">
        <v>73</v>
      </c>
      <c r="N4" s="86"/>
      <c r="O4" s="90"/>
      <c r="P4" s="87"/>
      <c r="Q4" s="87"/>
      <c r="R4" s="87"/>
      <c r="S4" s="73" t="s">
        <v>6</v>
      </c>
      <c r="T4" s="73"/>
      <c r="U4" s="73"/>
      <c r="V4" s="74" t="s">
        <v>7</v>
      </c>
      <c r="W4" s="74"/>
      <c r="X4" s="74"/>
      <c r="Y4" s="73" t="s">
        <v>8</v>
      </c>
      <c r="Z4" s="73"/>
      <c r="AA4" s="73"/>
      <c r="AB4" s="79" t="s">
        <v>48</v>
      </c>
      <c r="AC4" s="79"/>
      <c r="AD4" s="79"/>
      <c r="AE4" s="78" t="s">
        <v>98</v>
      </c>
      <c r="AF4" s="88" t="s">
        <v>109</v>
      </c>
      <c r="AG4" s="15"/>
      <c r="AH4" s="39"/>
      <c r="AI4" s="39"/>
      <c r="AJ4" s="39"/>
    </row>
    <row r="5" spans="1:37" ht="15.75" thickBot="1" x14ac:dyDescent="0.3">
      <c r="A5" s="83"/>
      <c r="B5" s="84"/>
      <c r="C5" s="85"/>
      <c r="D5" s="5" t="s">
        <v>9</v>
      </c>
      <c r="E5" s="6" t="s">
        <v>10</v>
      </c>
      <c r="F5" s="6" t="s">
        <v>11</v>
      </c>
      <c r="G5" s="11" t="s">
        <v>100</v>
      </c>
      <c r="H5" s="11" t="s">
        <v>99</v>
      </c>
      <c r="I5" s="11" t="s">
        <v>11</v>
      </c>
      <c r="J5" s="6" t="s">
        <v>26</v>
      </c>
      <c r="K5" s="6" t="s">
        <v>65</v>
      </c>
      <c r="L5" s="6" t="s">
        <v>11</v>
      </c>
      <c r="M5" s="75"/>
      <c r="N5" s="86"/>
      <c r="O5" s="91"/>
      <c r="P5" s="60" t="s">
        <v>82</v>
      </c>
      <c r="Q5" s="32" t="s">
        <v>83</v>
      </c>
      <c r="R5" s="32" t="s">
        <v>84</v>
      </c>
      <c r="S5" s="33" t="s">
        <v>46</v>
      </c>
      <c r="T5" s="34" t="s">
        <v>10</v>
      </c>
      <c r="U5" s="34" t="s">
        <v>11</v>
      </c>
      <c r="V5" s="28" t="s">
        <v>100</v>
      </c>
      <c r="W5" s="28" t="s">
        <v>99</v>
      </c>
      <c r="X5" s="28" t="s">
        <v>11</v>
      </c>
      <c r="Y5" s="34" t="s">
        <v>26</v>
      </c>
      <c r="Z5" s="34" t="s">
        <v>65</v>
      </c>
      <c r="AA5" s="34" t="s">
        <v>11</v>
      </c>
      <c r="AB5" s="38" t="s">
        <v>89</v>
      </c>
      <c r="AC5" s="38" t="s">
        <v>90</v>
      </c>
      <c r="AD5" s="38" t="s">
        <v>91</v>
      </c>
      <c r="AE5" s="78"/>
      <c r="AF5" s="88"/>
      <c r="AG5" s="15" t="s">
        <v>44</v>
      </c>
      <c r="AH5" s="15"/>
      <c r="AI5" s="15"/>
      <c r="AJ5" s="15"/>
    </row>
    <row r="6" spans="1:37" ht="15.75" thickBot="1" x14ac:dyDescent="0.3">
      <c r="A6" s="65"/>
      <c r="B6" s="65"/>
      <c r="C6" s="56"/>
      <c r="D6" s="56"/>
      <c r="E6" s="56"/>
      <c r="F6" s="62" t="e">
        <f>VLOOKUP(D6,'trasa, překážky'!$A$2:$E$9, MATCH(určení!E6,'trasa, překážky'!$B$2:$E$2,0)+1,FALSE)</f>
        <v>#N/A</v>
      </c>
      <c r="G6" s="56"/>
      <c r="H6" s="56"/>
      <c r="I6" s="62" t="e">
        <f>VLOOKUP(G6,'trasa, překážky'!$A$32:$E$37,MATCH(H6,'trasa, překážky'!$B$32:$E$32,0)+1,FALSE)</f>
        <v>#N/A</v>
      </c>
      <c r="J6" s="56"/>
      <c r="K6" s="56"/>
      <c r="L6" s="62" t="e">
        <f>VLOOKUP(J6,břeh!$A$2:$D$9,MATCH(K6,břeh!$B$2:$D$2,0)+1,FALSE)</f>
        <v>#N/A</v>
      </c>
      <c r="M6" s="62" t="e">
        <f>IF(OR(C6="Nádrž",C6="zatrubněný"),břeh!$H$2,IF(AND(F6&gt;2,I6&gt;2),břeh!$H$2,IF(AND(I6&gt;2,L6&gt;2),břeh!$H$2,IF(AND(F6&gt;2,L6&gt;2),břeh!$H$2,břeh!$H$3))))</f>
        <v>#N/A</v>
      </c>
      <c r="N6" s="69"/>
      <c r="O6" s="69"/>
      <c r="P6" s="56"/>
      <c r="Q6" s="56"/>
      <c r="R6" s="56"/>
      <c r="S6" s="56"/>
      <c r="T6" s="56"/>
      <c r="U6" s="56" t="e">
        <f>VLOOKUP(S6,'trasa, překážky'!$A$39:$E$44,MATCH(T6,'trasa, překážky'!$B$40:$E$40,0)+1,FALSE)</f>
        <v>#N/A</v>
      </c>
      <c r="V6" s="56"/>
      <c r="W6" s="56"/>
      <c r="X6" s="56" t="e">
        <f>VLOOKUP(V6,'trasa, překážky'!$A$32:$E$37,MATCH(W6,'trasa, překážky'!$B$32:$E$32,0)+1, FALSE)</f>
        <v>#N/A</v>
      </c>
      <c r="Y6" s="56"/>
      <c r="Z6" s="56"/>
      <c r="AA6" s="56" t="e">
        <f>VLOOKUP(Y6,břeh!$A$14:$D$22,MATCH(Z6,břeh!$B$14:$D$14,0)+1,FALSE)</f>
        <v>#N/A</v>
      </c>
      <c r="AB6" s="56"/>
      <c r="AC6" s="56"/>
      <c r="AD6" s="56"/>
      <c r="AE6" s="63" t="e">
        <f>IF(OR(C6="Nádrž",C6="Zatrubněný"),břeh!$H$2,IF(M6="nevýznamné","nevýznamné",IF(AND(U6&gt;2,X6&gt;2),"významné",IF(AND(X6&gt;2,AA6&gt;2),břeh!$H$2,IF(AND(U6&gt;2,AA6&gt;2),břeh!$H$2,břeh!$H$3)))))</f>
        <v>#N/A</v>
      </c>
      <c r="AF6" s="1">
        <f>IF(N6="Užívání není uznatelné",opatření!$A$24,IF(OR(N6=opatření!$A$12,N6=opatření!$A$13,N6=opatření!$A$14,N6=opatření!$A$15,N6=opatření!$A$16,N6=opatření!$A$17,N6=opatření!$A$18,N6=opatření!$A$19,N6=opatření!$A$20),opatření!$A$25,0))</f>
        <v>0</v>
      </c>
      <c r="AG6" s="68"/>
      <c r="AH6" s="55" t="s">
        <v>73</v>
      </c>
      <c r="AI6" s="42" t="s">
        <v>93</v>
      </c>
      <c r="AJ6" s="43" t="s">
        <v>92</v>
      </c>
      <c r="AK6" s="50"/>
    </row>
    <row r="7" spans="1:37" x14ac:dyDescent="0.25">
      <c r="A7" s="65"/>
      <c r="B7" s="65"/>
      <c r="C7" s="56"/>
      <c r="D7" s="56"/>
      <c r="E7" s="56"/>
      <c r="F7" s="62" t="e">
        <f>VLOOKUP(D7,'trasa, překážky'!$A$2:$E$9, MATCH(určení!E7,'trasa, překážky'!$B$2:$E$2,0)+1,FALSE)</f>
        <v>#N/A</v>
      </c>
      <c r="G7" s="56"/>
      <c r="H7" s="56"/>
      <c r="I7" s="62" t="e">
        <f>VLOOKUP(G7,'trasa, překážky'!$A$32:$E$37,MATCH(H7,'trasa, překážky'!$B$32:$E$32,0)+1,FALSE)</f>
        <v>#N/A</v>
      </c>
      <c r="J7" s="56"/>
      <c r="K7" s="56"/>
      <c r="L7" s="62" t="e">
        <f>VLOOKUP(J7,břeh!$A$2:$D$9,MATCH(K7,břeh!$B$2:$D$2,0)+1,FALSE)</f>
        <v>#N/A</v>
      </c>
      <c r="M7" s="62" t="e">
        <f>IF(OR(C7="Nádrž",C7="zatrubněný"),břeh!$H$2,IF(AND(F7&gt;2,I7&gt;2),břeh!$H$2,IF(AND(I7&gt;2,L7&gt;2),břeh!$H$2,IF(AND(F7&gt;2,L7&gt;2),břeh!$H$2,břeh!$H$3))))</f>
        <v>#N/A</v>
      </c>
      <c r="N7" s="69"/>
      <c r="O7" s="69"/>
      <c r="P7" s="56"/>
      <c r="Q7" s="56"/>
      <c r="R7" s="56"/>
      <c r="S7" s="56"/>
      <c r="T7" s="56"/>
      <c r="U7" s="56" t="e">
        <f>VLOOKUP(S7,'trasa, překážky'!$A$39:$E$44,MATCH(T7,'trasa, překážky'!$B$40:$E$40,0)+1,FALSE)</f>
        <v>#N/A</v>
      </c>
      <c r="V7" s="56"/>
      <c r="W7" s="56"/>
      <c r="X7" s="56" t="e">
        <f>VLOOKUP(V7,'trasa, překážky'!$A$32:$E$37,MATCH(W7,'trasa, překážky'!$B$32:$E$32,0)+1, FALSE)</f>
        <v>#N/A</v>
      </c>
      <c r="Y7" s="56"/>
      <c r="Z7" s="56"/>
      <c r="AA7" s="56" t="e">
        <f>VLOOKUP(Y7,břeh!$A$14:$D$22,MATCH(Z7,břeh!$B$14:$D$14,0)+1,FALSE)</f>
        <v>#N/A</v>
      </c>
      <c r="AB7" s="56"/>
      <c r="AC7" s="56"/>
      <c r="AD7" s="56"/>
      <c r="AE7" s="63" t="e">
        <f>IF(OR(C7="Nádrž",C7="Zatrubněný"),břeh!$H$2,IF(M7="nevýznamné","nevýznamné",IF(AND(U7&gt;2,X7&gt;2),"významné",IF(AND(X7&gt;2,AA7&gt;2),břeh!$H$2,IF(AND(U7&gt;2,AA7&gt;2),břeh!$H$2,břeh!$H$3)))))</f>
        <v>#N/A</v>
      </c>
      <c r="AF7" s="1">
        <f>IF(N7="Užívání není uznatelné",opatření!$A$24,IF(OR(N7=opatření!$A$12,N7=opatření!$A$13,N7=opatření!$A$14,N7=opatření!$A$15,N7=opatření!$A$16,N7=opatření!$A$17,N7=opatření!$A$18,N7=opatření!$A$19,N7=opatření!$A$20),opatření!$A$25,0))</f>
        <v>0</v>
      </c>
      <c r="AG7" s="71" t="s">
        <v>45</v>
      </c>
      <c r="AH7" s="48" t="s">
        <v>70</v>
      </c>
      <c r="AI7" s="46">
        <f xml:space="preserve"> 'trasa, překážky'!J42</f>
        <v>0</v>
      </c>
      <c r="AJ7" s="45" t="e">
        <f>(AI7/(SUM($AI$7:$AI$8)))*100</f>
        <v>#DIV/0!</v>
      </c>
      <c r="AK7" s="29"/>
    </row>
    <row r="8" spans="1:37" ht="15.75" thickBot="1" x14ac:dyDescent="0.3">
      <c r="A8" s="65"/>
      <c r="B8" s="65"/>
      <c r="C8" s="56"/>
      <c r="D8" s="56"/>
      <c r="E8" s="56"/>
      <c r="F8" s="62" t="e">
        <f>VLOOKUP(D8,'trasa, překážky'!$A$2:$E$9, MATCH(určení!E8,'trasa, překážky'!$B$2:$E$2,0)+1,FALSE)</f>
        <v>#N/A</v>
      </c>
      <c r="G8" s="56"/>
      <c r="H8" s="56"/>
      <c r="I8" s="62" t="e">
        <f>VLOOKUP(G8,'trasa, překážky'!$A$32:$E$37,MATCH(H8,'trasa, překážky'!$B$32:$E$32,0)+1,FALSE)</f>
        <v>#N/A</v>
      </c>
      <c r="J8" s="56"/>
      <c r="K8" s="56"/>
      <c r="L8" s="62" t="e">
        <f>VLOOKUP(J8,břeh!$A$2:$D$9,MATCH(K8,břeh!$B$2:$D$2,0)+1,FALSE)</f>
        <v>#N/A</v>
      </c>
      <c r="M8" s="62" t="e">
        <f>IF(OR(C8="Nádrž",C8="zatrubněný"),břeh!$H$2,IF(AND(F8&gt;2,I8&gt;2),břeh!$H$2,IF(AND(I8&gt;2,L8&gt;2),břeh!$H$2,IF(AND(F8&gt;2,L8&gt;2),břeh!$H$2,břeh!$H$3))))</f>
        <v>#N/A</v>
      </c>
      <c r="N8" s="69"/>
      <c r="O8" s="69"/>
      <c r="P8" s="56"/>
      <c r="Q8" s="56"/>
      <c r="R8" s="56"/>
      <c r="S8" s="56"/>
      <c r="T8" s="56"/>
      <c r="U8" s="56" t="e">
        <f>VLOOKUP(S8,'trasa, překážky'!$A$39:$E$44,MATCH(T8,'trasa, překážky'!$B$40:$E$40,0)+1,FALSE)</f>
        <v>#N/A</v>
      </c>
      <c r="V8" s="56"/>
      <c r="W8" s="56"/>
      <c r="X8" s="56" t="e">
        <f>VLOOKUP(V8,'trasa, překážky'!$A$32:$E$37,MATCH(W8,'trasa, překážky'!$B$32:$E$32,0)+1, FALSE)</f>
        <v>#N/A</v>
      </c>
      <c r="Y8" s="56"/>
      <c r="Z8" s="56"/>
      <c r="AA8" s="56" t="e">
        <f>VLOOKUP(Y8,břeh!$A$14:$D$22,MATCH(Z8,břeh!$B$14:$D$14,0)+1,FALSE)</f>
        <v>#N/A</v>
      </c>
      <c r="AB8" s="56"/>
      <c r="AC8" s="56"/>
      <c r="AD8" s="56"/>
      <c r="AE8" s="63" t="e">
        <f>IF(OR(C8="Nádrž",C8="Zatrubněný"),břeh!$H$2,IF(M8="nevýznamné","nevýznamné",IF(AND(U8&gt;2,X8&gt;2),"významné",IF(AND(X8&gt;2,AA8&gt;2),břeh!$H$2,IF(AND(U8&gt;2,AA8&gt;2),břeh!$H$2,břeh!$H$3)))))</f>
        <v>#N/A</v>
      </c>
      <c r="AF8" s="1">
        <f>IF(N8="Užívání není uznatelné",opatření!$A$24,IF(OR(N8=opatření!$A$12,N8=opatření!$A$13,N8=opatření!$A$14,N8=opatření!$A$15,N8=opatření!$A$16,N8=opatření!$A$17,N8=opatření!$A$18,N8=opatření!$A$19,N8=opatření!$A$20),opatření!$A$25,0))</f>
        <v>0</v>
      </c>
      <c r="AG8" s="72"/>
      <c r="AH8" s="49" t="s">
        <v>71</v>
      </c>
      <c r="AI8" s="47">
        <f>'trasa, překážky'!K42</f>
        <v>0</v>
      </c>
      <c r="AJ8" s="54" t="e">
        <f>(AI8/(SUM($AI$7:$AI$8)))*100</f>
        <v>#DIV/0!</v>
      </c>
      <c r="AK8" s="29"/>
    </row>
    <row r="9" spans="1:37" x14ac:dyDescent="0.25">
      <c r="A9" s="65"/>
      <c r="B9" s="65"/>
      <c r="C9" s="56"/>
      <c r="D9" s="56"/>
      <c r="E9" s="56"/>
      <c r="F9" s="62" t="e">
        <f>VLOOKUP(D9,'trasa, překážky'!$A$2:$E$9, MATCH(určení!E9,'trasa, překážky'!$B$2:$E$2,0)+1,FALSE)</f>
        <v>#N/A</v>
      </c>
      <c r="G9" s="56"/>
      <c r="H9" s="56"/>
      <c r="I9" s="62" t="e">
        <f>VLOOKUP(G9,'trasa, překážky'!$A$32:$E$37,MATCH(H9,'trasa, překážky'!$B$32:$E$32,0)+1,FALSE)</f>
        <v>#N/A</v>
      </c>
      <c r="J9" s="56"/>
      <c r="K9" s="56"/>
      <c r="L9" s="62" t="e">
        <f>VLOOKUP(J9,břeh!$A$2:$D$9,MATCH(K9,břeh!$B$2:$D$2,0)+1,FALSE)</f>
        <v>#N/A</v>
      </c>
      <c r="M9" s="62" t="e">
        <f>IF(OR(C9="Nádrž",C9="zatrubněný"),břeh!$H$2,IF(AND(F9&gt;2,I9&gt;2),břeh!$H$2,IF(AND(I9&gt;2,L9&gt;2),břeh!$H$2,IF(AND(F9&gt;2,L9&gt;2),břeh!$H$2,břeh!$H$3))))</f>
        <v>#N/A</v>
      </c>
      <c r="N9" s="69"/>
      <c r="O9" s="69"/>
      <c r="P9" s="56"/>
      <c r="Q9" s="56"/>
      <c r="R9" s="56"/>
      <c r="S9" s="56"/>
      <c r="T9" s="56"/>
      <c r="U9" s="56" t="e">
        <f>VLOOKUP(S9,'trasa, překážky'!$A$39:$E$44,MATCH(T9,'trasa, překážky'!$B$40:$E$40,0)+1,FALSE)</f>
        <v>#N/A</v>
      </c>
      <c r="V9" s="56"/>
      <c r="W9" s="56"/>
      <c r="X9" s="56" t="e">
        <f>VLOOKUP(V9,'trasa, překážky'!$A$32:$E$37,MATCH(W9,'trasa, překážky'!$B$32:$E$32,0)+1, FALSE)</f>
        <v>#N/A</v>
      </c>
      <c r="Y9" s="56"/>
      <c r="Z9" s="56"/>
      <c r="AA9" s="56" t="e">
        <f>VLOOKUP(Y9,břeh!$A$14:$D$22,MATCH(Z9,břeh!$B$14:$D$14,0)+1,FALSE)</f>
        <v>#N/A</v>
      </c>
      <c r="AB9" s="56"/>
      <c r="AC9" s="56"/>
      <c r="AD9" s="56"/>
      <c r="AE9" s="63" t="e">
        <f>IF(OR(C9="Nádrž",C9="Zatrubněný"),břeh!$H$2,IF(M9="nevýznamné","nevýznamné",IF(AND(U9&gt;2,X9&gt;2),"významné",IF(AND(X9&gt;2,AA9&gt;2),břeh!$H$2,IF(AND(U9&gt;2,AA9&gt;2),břeh!$H$2,břeh!$H$3)))))</f>
        <v>#N/A</v>
      </c>
      <c r="AF9" s="1">
        <f>IF(N9="Užívání není uznatelné",opatření!$A$24,IF(OR(N9=opatření!$A$12,N9=opatření!$A$13,N9=opatření!$A$14,N9=opatření!$A$15,N9=opatření!$A$16,N9=opatření!$A$17,N9=opatření!$A$18,N9=opatření!$A$19,N9=opatření!$A$20),opatření!$A$25,0))</f>
        <v>0</v>
      </c>
      <c r="AG9" s="71" t="s">
        <v>46</v>
      </c>
      <c r="AH9" s="44" t="s">
        <v>70</v>
      </c>
      <c r="AI9" s="46">
        <f>'trasa, překážky'!L42</f>
        <v>0</v>
      </c>
      <c r="AJ9" s="45" t="e">
        <f>(AI9/(SUM($AI$7:$AI$8)))*100</f>
        <v>#DIV/0!</v>
      </c>
      <c r="AK9" s="29"/>
    </row>
    <row r="10" spans="1:37" ht="15.75" thickBot="1" x14ac:dyDescent="0.3">
      <c r="A10" s="65"/>
      <c r="B10" s="65"/>
      <c r="C10" s="56"/>
      <c r="D10" s="56"/>
      <c r="E10" s="56"/>
      <c r="F10" s="62" t="e">
        <f>VLOOKUP(D10,'trasa, překážky'!$A$2:$E$9, MATCH(určení!E10,'trasa, překážky'!$B$2:$E$2,0)+1,FALSE)</f>
        <v>#N/A</v>
      </c>
      <c r="G10" s="56"/>
      <c r="H10" s="56"/>
      <c r="I10" s="62" t="e">
        <f>VLOOKUP(G10,'trasa, překážky'!$A$32:$E$37,MATCH(H10,'trasa, překážky'!$B$32:$E$32,0)+1,FALSE)</f>
        <v>#N/A</v>
      </c>
      <c r="J10" s="56"/>
      <c r="K10" s="56"/>
      <c r="L10" s="62" t="e">
        <f>VLOOKUP(J10,břeh!$A$2:$D$9,MATCH(K10,břeh!$B$2:$D$2,0)+1,FALSE)</f>
        <v>#N/A</v>
      </c>
      <c r="M10" s="62" t="e">
        <f>IF(OR(C10="Nádrž",C10="zatrubněný"),břeh!$H$2,IF(AND(F10&gt;2,I10&gt;2),břeh!$H$2,IF(AND(I10&gt;2,L10&gt;2),břeh!$H$2,IF(AND(F10&gt;2,L10&gt;2),břeh!$H$2,břeh!$H$3))))</f>
        <v>#N/A</v>
      </c>
      <c r="N10" s="69"/>
      <c r="O10" s="69"/>
      <c r="P10" s="56"/>
      <c r="Q10" s="56"/>
      <c r="R10" s="56"/>
      <c r="S10" s="56"/>
      <c r="T10" s="56"/>
      <c r="U10" s="56" t="e">
        <f>VLOOKUP(S10,'trasa, překážky'!$A$39:$E$44,MATCH(T10,'trasa, překážky'!$B$40:$E$40,0)+1,FALSE)</f>
        <v>#N/A</v>
      </c>
      <c r="V10" s="56"/>
      <c r="W10" s="56"/>
      <c r="X10" s="56" t="e">
        <f>VLOOKUP(V10,'trasa, překážky'!$A$32:$E$37,MATCH(W10,'trasa, překážky'!$B$32:$E$32,0)+1, FALSE)</f>
        <v>#N/A</v>
      </c>
      <c r="Y10" s="56"/>
      <c r="Z10" s="56"/>
      <c r="AA10" s="56" t="e">
        <f>VLOOKUP(Y10,břeh!$A$14:$D$22,MATCH(Z10,břeh!$B$14:$D$14,0)+1,FALSE)</f>
        <v>#N/A</v>
      </c>
      <c r="AB10" s="56"/>
      <c r="AC10" s="56"/>
      <c r="AD10" s="56"/>
      <c r="AE10" s="63" t="e">
        <f>IF(OR(C10="Nádrž",C10="Zatrubněný"),břeh!$H$2,IF(M10="nevýznamné","nevýznamné",IF(AND(U10&gt;2,X10&gt;2),"významné",IF(AND(X10&gt;2,AA10&gt;2),břeh!$H$2,IF(AND(U10&gt;2,AA10&gt;2),břeh!$H$2,břeh!$H$3)))))</f>
        <v>#N/A</v>
      </c>
      <c r="AF10" s="1">
        <f>IF(N10="Užívání není uznatelné",opatření!$A$24,IF(OR(N10=opatření!$A$12,N10=opatření!$A$13,N10=opatření!$A$14,N10=opatření!$A$15,N10=opatření!$A$16,N10=opatření!$A$17,N10=opatření!$A$18,N10=opatření!$A$19,N10=opatření!$A$20),opatření!$A$25,0))</f>
        <v>0</v>
      </c>
      <c r="AG10" s="72"/>
      <c r="AH10" s="53" t="s">
        <v>71</v>
      </c>
      <c r="AI10" s="47">
        <f>'trasa, překážky'!M42</f>
        <v>0</v>
      </c>
      <c r="AJ10" s="54" t="e">
        <f>(AI10/(SUM($AI$7:$AI$8)))*100</f>
        <v>#DIV/0!</v>
      </c>
      <c r="AK10" s="29"/>
    </row>
    <row r="11" spans="1:37" x14ac:dyDescent="0.25">
      <c r="A11" s="65"/>
      <c r="B11" s="65"/>
      <c r="C11" s="56"/>
      <c r="D11" s="56"/>
      <c r="E11" s="56"/>
      <c r="F11" s="62" t="e">
        <f>VLOOKUP(D11,'trasa, překážky'!$A$2:$E$9, MATCH(určení!E11,'trasa, překážky'!$B$2:$E$2,0)+1,FALSE)</f>
        <v>#N/A</v>
      </c>
      <c r="G11" s="56"/>
      <c r="H11" s="56"/>
      <c r="I11" s="62" t="e">
        <f>VLOOKUP(G11,'trasa, překážky'!$A$32:$E$37,MATCH(H11,'trasa, překážky'!$B$32:$E$32,0)+1,FALSE)</f>
        <v>#N/A</v>
      </c>
      <c r="J11" s="56"/>
      <c r="K11" s="56"/>
      <c r="L11" s="62" t="e">
        <f>VLOOKUP(J11,břeh!$A$2:$D$9,MATCH(K11,břeh!$B$2:$D$2,0)+1,FALSE)</f>
        <v>#N/A</v>
      </c>
      <c r="M11" s="62" t="e">
        <f>IF(OR(C11="Nádrž",C11="zatrubněný"),břeh!$H$2,IF(AND(F11&gt;2,I11&gt;2),břeh!$H$2,IF(AND(I11&gt;2,L11&gt;2),břeh!$H$2,IF(AND(F11&gt;2,L11&gt;2),břeh!$H$2,břeh!$H$3))))</f>
        <v>#N/A</v>
      </c>
      <c r="N11" s="69"/>
      <c r="O11" s="69"/>
      <c r="P11" s="56"/>
      <c r="Q11" s="56"/>
      <c r="R11" s="56"/>
      <c r="S11" s="56"/>
      <c r="T11" s="56"/>
      <c r="U11" s="56" t="e">
        <f>VLOOKUP(S11,'trasa, překážky'!$A$39:$E$44,MATCH(T11,'trasa, překážky'!$B$40:$E$40,0)+1,FALSE)</f>
        <v>#N/A</v>
      </c>
      <c r="V11" s="56"/>
      <c r="W11" s="56"/>
      <c r="X11" s="56" t="e">
        <f>VLOOKUP(V11,'trasa, překážky'!$A$32:$E$37,MATCH(W11,'trasa, překážky'!$B$32:$E$32,0)+1, FALSE)</f>
        <v>#N/A</v>
      </c>
      <c r="Y11" s="56"/>
      <c r="Z11" s="56"/>
      <c r="AA11" s="56" t="e">
        <f>VLOOKUP(Y11,břeh!$A$14:$D$22,MATCH(Z11,břeh!$B$14:$D$14,0)+1,FALSE)</f>
        <v>#N/A</v>
      </c>
      <c r="AB11" s="56"/>
      <c r="AC11" s="56"/>
      <c r="AD11" s="56"/>
      <c r="AE11" s="63" t="e">
        <f>IF(OR(C11="Nádrž",C11="Zatrubněný"),břeh!$H$2,IF(M11="nevýznamné","nevýznamné",IF(AND(U11&gt;2,X11&gt;2),"významné",IF(AND(X11&gt;2,AA11&gt;2),břeh!$H$2,IF(AND(U11&gt;2,AA11&gt;2),břeh!$H$2,břeh!$H$3)))))</f>
        <v>#N/A</v>
      </c>
      <c r="AF11" s="1">
        <f>IF(N11="Užívání není uznatelné",opatření!$A$24,IF(OR(N11=opatření!$A$12,N11=opatření!$A$13,N11=opatření!$A$14,N11=opatření!$A$15,N11=opatření!$A$16,N11=opatření!$A$17,N11=opatření!$A$18,N11=opatření!$A$19,N11=opatření!$A$20),opatření!$A$25,0))</f>
        <v>0</v>
      </c>
      <c r="AG11" s="51"/>
      <c r="AH11" s="52"/>
      <c r="AI11" s="15"/>
      <c r="AJ11" s="15"/>
      <c r="AK11" s="29"/>
    </row>
    <row r="12" spans="1:37" x14ac:dyDescent="0.25">
      <c r="A12" s="65"/>
      <c r="B12" s="65"/>
      <c r="C12" s="56"/>
      <c r="D12" s="56"/>
      <c r="E12" s="56"/>
      <c r="F12" s="62" t="e">
        <f>VLOOKUP(D12,'trasa, překážky'!$A$2:$E$9, MATCH(určení!E12,'trasa, překážky'!$B$2:$E$2,0)+1,FALSE)</f>
        <v>#N/A</v>
      </c>
      <c r="G12" s="56"/>
      <c r="H12" s="56"/>
      <c r="I12" s="62" t="e">
        <f>VLOOKUP(G12,'trasa, překážky'!$A$32:$E$37,MATCH(H12,'trasa, překážky'!$B$32:$E$32,0)+1,FALSE)</f>
        <v>#N/A</v>
      </c>
      <c r="J12" s="56"/>
      <c r="K12" s="56"/>
      <c r="L12" s="62" t="e">
        <f>VLOOKUP(J12,břeh!$A$2:$D$9,MATCH(K12,břeh!$B$2:$D$2,0)+1,FALSE)</f>
        <v>#N/A</v>
      </c>
      <c r="M12" s="62" t="e">
        <f>IF(OR(C12="Nádrž",C12="zatrubněný"),břeh!$H$2,IF(AND(F12&gt;2,I12&gt;2),břeh!$H$2,IF(AND(I12&gt;2,L12&gt;2),břeh!$H$2,IF(AND(F12&gt;2,L12&gt;2),břeh!$H$2,břeh!$H$3))))</f>
        <v>#N/A</v>
      </c>
      <c r="N12" s="69"/>
      <c r="O12" s="69"/>
      <c r="P12" s="56"/>
      <c r="Q12" s="56"/>
      <c r="R12" s="56"/>
      <c r="S12" s="56"/>
      <c r="T12" s="56"/>
      <c r="U12" s="56" t="e">
        <f>VLOOKUP(S12,'trasa, překážky'!$A$39:$E$44,MATCH(T12,'trasa, překážky'!$B$40:$E$40,0)+1,FALSE)</f>
        <v>#N/A</v>
      </c>
      <c r="V12" s="56"/>
      <c r="W12" s="56"/>
      <c r="X12" s="56" t="e">
        <f>VLOOKUP(V12,'trasa, překážky'!$A$32:$E$37,MATCH(W12,'trasa, překážky'!$B$32:$E$32,0)+1, FALSE)</f>
        <v>#N/A</v>
      </c>
      <c r="Y12" s="56"/>
      <c r="Z12" s="56"/>
      <c r="AA12" s="56" t="e">
        <f>VLOOKUP(Y12,břeh!$A$14:$D$22,MATCH(Z12,břeh!$B$14:$D$14,0)+1,FALSE)</f>
        <v>#N/A</v>
      </c>
      <c r="AB12" s="56"/>
      <c r="AC12" s="56"/>
      <c r="AD12" s="56"/>
      <c r="AE12" s="63" t="e">
        <f>IF(OR(C12="Nádrž",C12="Zatrubněný"),břeh!$H$2,IF(M12="nevýznamné","nevýznamné",IF(AND(U12&gt;2,X12&gt;2),"významné",IF(AND(X12&gt;2,AA12&gt;2),břeh!$H$2,IF(AND(U12&gt;2,AA12&gt;2),břeh!$H$2,břeh!$H$3)))))</f>
        <v>#N/A</v>
      </c>
      <c r="AF12" s="1">
        <f>IF(N12="Užívání není uznatelné",opatření!$A$24,IF(OR(N12=opatření!$A$12,N12=opatření!$A$13,N12=opatření!$A$14,N12=opatření!$A$15,N12=opatření!$A$16,N12=opatření!$A$17,N12=opatření!$A$18,N12=opatření!$A$19,N12=opatření!$A$20),opatření!$A$25,0))</f>
        <v>0</v>
      </c>
    </row>
    <row r="13" spans="1:37" x14ac:dyDescent="0.25">
      <c r="A13" s="65"/>
      <c r="B13" s="65"/>
      <c r="C13" s="56"/>
      <c r="D13" s="56"/>
      <c r="E13" s="56"/>
      <c r="F13" s="62" t="e">
        <f>VLOOKUP(D13,'trasa, překážky'!$A$2:$E$9, MATCH(určení!E13,'trasa, překážky'!$B$2:$E$2,0)+1,FALSE)</f>
        <v>#N/A</v>
      </c>
      <c r="G13" s="56"/>
      <c r="H13" s="56"/>
      <c r="I13" s="62" t="e">
        <f>VLOOKUP(G13,'trasa, překážky'!$A$32:$E$37,MATCH(H13,'trasa, překážky'!$B$32:$E$32,0)+1,FALSE)</f>
        <v>#N/A</v>
      </c>
      <c r="J13" s="56"/>
      <c r="K13" s="56"/>
      <c r="L13" s="62" t="e">
        <f>VLOOKUP(J13,břeh!$A$2:$D$9,MATCH(K13,břeh!$B$2:$D$2,0)+1,FALSE)</f>
        <v>#N/A</v>
      </c>
      <c r="M13" s="62" t="e">
        <f>IF(OR(C13="Nádrž",C13="zatrubněný"),břeh!$H$2,IF(AND(F13&gt;2,I13&gt;2),břeh!$H$2,IF(AND(I13&gt;2,L13&gt;2),břeh!$H$2,IF(AND(F13&gt;2,L13&gt;2),břeh!$H$2,břeh!$H$3))))</f>
        <v>#N/A</v>
      </c>
      <c r="N13" s="69"/>
      <c r="O13" s="69"/>
      <c r="P13" s="56"/>
      <c r="Q13" s="56"/>
      <c r="R13" s="56"/>
      <c r="S13" s="56"/>
      <c r="T13" s="56"/>
      <c r="U13" s="56" t="e">
        <f>VLOOKUP(S13,'trasa, překážky'!$A$39:$E$44,MATCH(T13,'trasa, překážky'!$B$40:$E$40,0)+1,FALSE)</f>
        <v>#N/A</v>
      </c>
      <c r="V13" s="56"/>
      <c r="W13" s="56"/>
      <c r="X13" s="56" t="e">
        <f>VLOOKUP(V13,'trasa, překážky'!$A$32:$E$37,MATCH(W13,'trasa, překážky'!$B$32:$E$32,0)+1, FALSE)</f>
        <v>#N/A</v>
      </c>
      <c r="Y13" s="56"/>
      <c r="Z13" s="56"/>
      <c r="AA13" s="56" t="e">
        <f>VLOOKUP(Y13,břeh!$A$14:$D$22,MATCH(Z13,břeh!$B$14:$D$14,0)+1,FALSE)</f>
        <v>#N/A</v>
      </c>
      <c r="AB13" s="56"/>
      <c r="AC13" s="56"/>
      <c r="AD13" s="56"/>
      <c r="AE13" s="63" t="e">
        <f>IF(OR(C13="Nádrž",C13="Zatrubněný"),břeh!$H$2,IF(M13="nevýznamné","nevýznamné",IF(AND(U13&gt;2,X13&gt;2),"významné",IF(AND(X13&gt;2,AA13&gt;2),břeh!$H$2,IF(AND(U13&gt;2,AA13&gt;2),břeh!$H$2,břeh!$H$3)))))</f>
        <v>#N/A</v>
      </c>
      <c r="AF13" s="1">
        <f>IF(N13="Užívání není uznatelné",opatření!$A$24,IF(OR(N13=opatření!$A$12,N13=opatření!$A$13,N13=opatření!$A$14,N13=opatření!$A$15,N13=opatření!$A$16,N13=opatření!$A$17,N13=opatření!$A$18,N13=opatření!$A$19,N13=opatření!$A$20),opatření!$A$25,0))</f>
        <v>0</v>
      </c>
    </row>
    <row r="14" spans="1:37" x14ac:dyDescent="0.25">
      <c r="A14" s="65"/>
      <c r="B14" s="65"/>
      <c r="C14" s="56"/>
      <c r="D14" s="56"/>
      <c r="E14" s="56"/>
      <c r="F14" s="62" t="e">
        <f>VLOOKUP(D14,'trasa, překážky'!$A$2:$E$9, MATCH(určení!E14,'trasa, překážky'!$B$2:$E$2,0)+1,FALSE)</f>
        <v>#N/A</v>
      </c>
      <c r="G14" s="56"/>
      <c r="H14" s="56"/>
      <c r="I14" s="62" t="e">
        <f>VLOOKUP(G14,'trasa, překážky'!$A$32:$E$37,MATCH(H14,'trasa, překážky'!$B$32:$E$32,0)+1,FALSE)</f>
        <v>#N/A</v>
      </c>
      <c r="J14" s="56"/>
      <c r="K14" s="56"/>
      <c r="L14" s="62" t="e">
        <f>VLOOKUP(J14,břeh!$A$2:$D$9,MATCH(K14,břeh!$B$2:$D$2,0)+1,FALSE)</f>
        <v>#N/A</v>
      </c>
      <c r="M14" s="62" t="e">
        <f>IF(OR(C14="Nádrž",C14="zatrubněný"),břeh!$H$2,IF(AND(F14&gt;2,I14&gt;2),břeh!$H$2,IF(AND(I14&gt;2,L14&gt;2),břeh!$H$2,IF(AND(F14&gt;2,L14&gt;2),břeh!$H$2,břeh!$H$3))))</f>
        <v>#N/A</v>
      </c>
      <c r="N14" s="69"/>
      <c r="O14" s="69"/>
      <c r="P14" s="56"/>
      <c r="Q14" s="56"/>
      <c r="R14" s="56"/>
      <c r="S14" s="56"/>
      <c r="T14" s="56"/>
      <c r="U14" s="56" t="e">
        <f>VLOOKUP(S14,'trasa, překážky'!$A$39:$E$44,MATCH(T14,'trasa, překážky'!$B$40:$E$40,0)+1,FALSE)</f>
        <v>#N/A</v>
      </c>
      <c r="V14" s="56"/>
      <c r="W14" s="56"/>
      <c r="X14" s="56" t="e">
        <f>VLOOKUP(V14,'trasa, překážky'!$A$32:$E$37,MATCH(W14,'trasa, překážky'!$B$32:$E$32,0)+1, FALSE)</f>
        <v>#N/A</v>
      </c>
      <c r="Y14" s="56"/>
      <c r="Z14" s="56"/>
      <c r="AA14" s="56" t="e">
        <f>VLOOKUP(Y14,břeh!$A$14:$D$22,MATCH(Z14,břeh!$B$14:$D$14,0)+1,FALSE)</f>
        <v>#N/A</v>
      </c>
      <c r="AB14" s="56"/>
      <c r="AC14" s="56"/>
      <c r="AD14" s="56"/>
      <c r="AE14" s="63" t="e">
        <f>IF(OR(C14="Nádrž",C14="Zatrubněný"),břeh!$H$2,IF(M14="nevýznamné","nevýznamné",IF(AND(U14&gt;2,X14&gt;2),"významné",IF(AND(X14&gt;2,AA14&gt;2),břeh!$H$2,IF(AND(U14&gt;2,AA14&gt;2),břeh!$H$2,břeh!$H$3)))))</f>
        <v>#N/A</v>
      </c>
      <c r="AF14" s="1">
        <f>IF(N14="Užívání není uznatelné",opatření!$A$24,IF(OR(N14=opatření!$A$12,N14=opatření!$A$13,N14=opatření!$A$14,N14=opatření!$A$15,N14=opatření!$A$16,N14=opatření!$A$17,N14=opatření!$A$18,N14=opatření!$A$19,N14=opatření!$A$20),opatření!$A$25,0))</f>
        <v>0</v>
      </c>
    </row>
    <row r="15" spans="1:37" x14ac:dyDescent="0.25">
      <c r="A15" s="65"/>
      <c r="B15" s="65"/>
      <c r="C15" s="56"/>
      <c r="D15" s="56"/>
      <c r="E15" s="56"/>
      <c r="F15" s="62" t="e">
        <f>VLOOKUP(D15,'trasa, překážky'!$A$2:$E$9, MATCH(určení!E15,'trasa, překážky'!$B$2:$E$2,0)+1,FALSE)</f>
        <v>#N/A</v>
      </c>
      <c r="G15" s="56"/>
      <c r="H15" s="56"/>
      <c r="I15" s="62" t="e">
        <f>VLOOKUP(G15,'trasa, překážky'!$A$32:$E$37,MATCH(H15,'trasa, překážky'!$B$32:$E$32,0)+1,FALSE)</f>
        <v>#N/A</v>
      </c>
      <c r="J15" s="56"/>
      <c r="K15" s="56"/>
      <c r="L15" s="62" t="e">
        <f>VLOOKUP(J15,břeh!$A$2:$D$9,MATCH(K15,břeh!$B$2:$D$2,0)+1,FALSE)</f>
        <v>#N/A</v>
      </c>
      <c r="M15" s="62" t="e">
        <f>IF(OR(C15="Nádrž",C15="zatrubněný"),břeh!$H$2,IF(AND(F15&gt;2,I15&gt;2),břeh!$H$2,IF(AND(I15&gt;2,L15&gt;2),břeh!$H$2,IF(AND(F15&gt;2,L15&gt;2),břeh!$H$2,břeh!$H$3))))</f>
        <v>#N/A</v>
      </c>
      <c r="N15" s="69"/>
      <c r="O15" s="69"/>
      <c r="P15" s="56"/>
      <c r="Q15" s="56"/>
      <c r="R15" s="56"/>
      <c r="S15" s="56"/>
      <c r="T15" s="56"/>
      <c r="U15" s="56" t="e">
        <f>VLOOKUP(S15,'trasa, překážky'!$A$39:$E$44,MATCH(T15,'trasa, překážky'!$B$40:$E$40,0)+1,FALSE)</f>
        <v>#N/A</v>
      </c>
      <c r="V15" s="56"/>
      <c r="W15" s="56"/>
      <c r="X15" s="56" t="e">
        <f>VLOOKUP(V15,'trasa, překážky'!$A$32:$E$37,MATCH(W15,'trasa, překážky'!$B$32:$E$32,0)+1, FALSE)</f>
        <v>#N/A</v>
      </c>
      <c r="Y15" s="56"/>
      <c r="Z15" s="56"/>
      <c r="AA15" s="56" t="e">
        <f>VLOOKUP(Y15,břeh!$A$14:$D$22,MATCH(Z15,břeh!$B$14:$D$14,0)+1,FALSE)</f>
        <v>#N/A</v>
      </c>
      <c r="AB15" s="56"/>
      <c r="AC15" s="56"/>
      <c r="AD15" s="56"/>
      <c r="AE15" s="63" t="e">
        <f>IF(OR(C15="Nádrž",C15="Zatrubněný"),břeh!$H$2,IF(M15="nevýznamné","nevýznamné",IF(AND(U15&gt;2,X15&gt;2),"významné",IF(AND(X15&gt;2,AA15&gt;2),břeh!$H$2,IF(AND(U15&gt;2,AA15&gt;2),břeh!$H$2,břeh!$H$3)))))</f>
        <v>#N/A</v>
      </c>
      <c r="AF15" s="1">
        <f>IF(N15="Užívání není uznatelné",opatření!$A$24,IF(OR(N15=opatření!$A$12,N15=opatření!$A$13,N15=opatření!$A$14,N15=opatření!$A$15,N15=opatření!$A$16,N15=opatření!$A$17,N15=opatření!$A$18,N15=opatření!$A$19,N15=opatření!$A$20),opatření!$A$25,0))</f>
        <v>0</v>
      </c>
    </row>
    <row r="16" spans="1:37" x14ac:dyDescent="0.25">
      <c r="A16" s="65"/>
      <c r="B16" s="65"/>
      <c r="C16" s="56"/>
      <c r="D16" s="56"/>
      <c r="E16" s="56"/>
      <c r="F16" s="62" t="e">
        <f>VLOOKUP(D16,'trasa, překážky'!$A$2:$E$9, MATCH(určení!E16,'trasa, překážky'!$B$2:$E$2,0)+1,FALSE)</f>
        <v>#N/A</v>
      </c>
      <c r="G16" s="56"/>
      <c r="H16" s="56"/>
      <c r="I16" s="62" t="e">
        <f>VLOOKUP(G16,'trasa, překážky'!$A$32:$E$37,MATCH(H16,'trasa, překážky'!$B$32:$E$32,0)+1,FALSE)</f>
        <v>#N/A</v>
      </c>
      <c r="J16" s="56"/>
      <c r="K16" s="56"/>
      <c r="L16" s="62" t="e">
        <f>VLOOKUP(J16,břeh!$A$2:$D$9,MATCH(K16,břeh!$B$2:$D$2,0)+1,FALSE)</f>
        <v>#N/A</v>
      </c>
      <c r="M16" s="62" t="e">
        <f>IF(OR(C16="Nádrž",C16="zatrubněný"),břeh!$H$2,IF(AND(F16&gt;2,I16&gt;2),břeh!$H$2,IF(AND(I16&gt;2,L16&gt;2),břeh!$H$2,IF(AND(F16&gt;2,L16&gt;2),břeh!$H$2,břeh!$H$3))))</f>
        <v>#N/A</v>
      </c>
      <c r="N16" s="69"/>
      <c r="O16" s="69"/>
      <c r="P16" s="56"/>
      <c r="Q16" s="56"/>
      <c r="R16" s="56"/>
      <c r="S16" s="56"/>
      <c r="T16" s="56"/>
      <c r="U16" s="56" t="e">
        <f>VLOOKUP(S16,'trasa, překážky'!$A$39:$E$44,MATCH(T16,'trasa, překážky'!$B$40:$E$40,0)+1,FALSE)</f>
        <v>#N/A</v>
      </c>
      <c r="V16" s="56"/>
      <c r="W16" s="56"/>
      <c r="X16" s="56" t="e">
        <f>VLOOKUP(V16,'trasa, překážky'!$A$32:$E$37,MATCH(W16,'trasa, překážky'!$B$32:$E$32,0)+1, FALSE)</f>
        <v>#N/A</v>
      </c>
      <c r="Y16" s="56"/>
      <c r="Z16" s="56"/>
      <c r="AA16" s="56" t="e">
        <f>VLOOKUP(Y16,břeh!$A$14:$D$22,MATCH(Z16,břeh!$B$14:$D$14,0)+1,FALSE)</f>
        <v>#N/A</v>
      </c>
      <c r="AB16" s="56"/>
      <c r="AC16" s="56"/>
      <c r="AD16" s="56"/>
      <c r="AE16" s="63" t="e">
        <f>IF(OR(C16="Nádrž",C16="Zatrubněný"),břeh!$H$2,IF(M16="nevýznamné","nevýznamné",IF(AND(U16&gt;2,X16&gt;2),"významné",IF(AND(X16&gt;2,AA16&gt;2),břeh!$H$2,IF(AND(U16&gt;2,AA16&gt;2),břeh!$H$2,břeh!$H$3)))))</f>
        <v>#N/A</v>
      </c>
      <c r="AF16" s="1">
        <f>IF(N16="Užívání není uznatelné",opatření!$A$24,IF(OR(N16=opatření!$A$12,N16=opatření!$A$13,N16=opatření!$A$14,N16=opatření!$A$15,N16=opatření!$A$16,N16=opatření!$A$17,N16=opatření!$A$18,N16=opatření!$A$19,N16=opatření!$A$20),opatření!$A$25,0))</f>
        <v>0</v>
      </c>
    </row>
    <row r="17" spans="1:32" x14ac:dyDescent="0.25">
      <c r="A17" s="65"/>
      <c r="B17" s="65"/>
      <c r="C17" s="56"/>
      <c r="D17" s="56"/>
      <c r="E17" s="56"/>
      <c r="F17" s="62" t="e">
        <f>VLOOKUP(D17,'trasa, překážky'!$A$2:$E$9, MATCH(určení!E17,'trasa, překážky'!$B$2:$E$2,0)+1,FALSE)</f>
        <v>#N/A</v>
      </c>
      <c r="G17" s="56"/>
      <c r="H17" s="56"/>
      <c r="I17" s="62" t="e">
        <f>VLOOKUP(G17,'trasa, překážky'!$A$32:$E$37,MATCH(H17,'trasa, překážky'!$B$32:$E$32,0)+1,FALSE)</f>
        <v>#N/A</v>
      </c>
      <c r="J17" s="56"/>
      <c r="K17" s="56"/>
      <c r="L17" s="62" t="e">
        <f>VLOOKUP(J17,břeh!$A$2:$D$9,MATCH(K17,břeh!$B$2:$D$2,0)+1,FALSE)</f>
        <v>#N/A</v>
      </c>
      <c r="M17" s="62" t="e">
        <f>IF(OR(C17="Nádrž",C17="zatrubněný"),břeh!$H$2,IF(AND(F17&gt;2,I17&gt;2),břeh!$H$2,IF(AND(I17&gt;2,L17&gt;2),břeh!$H$2,IF(AND(F17&gt;2,L17&gt;2),břeh!$H$2,břeh!$H$3))))</f>
        <v>#N/A</v>
      </c>
      <c r="N17" s="69"/>
      <c r="O17" s="69"/>
      <c r="P17" s="56"/>
      <c r="Q17" s="56"/>
      <c r="R17" s="56"/>
      <c r="S17" s="56"/>
      <c r="T17" s="56"/>
      <c r="U17" s="56" t="e">
        <f>VLOOKUP(S17,'trasa, překážky'!$A$39:$E$44,MATCH(T17,'trasa, překážky'!$B$40:$E$40,0)+1,FALSE)</f>
        <v>#N/A</v>
      </c>
      <c r="V17" s="56"/>
      <c r="W17" s="56"/>
      <c r="X17" s="56" t="e">
        <f>VLOOKUP(V17,'trasa, překážky'!$A$32:$E$37,MATCH(W17,'trasa, překážky'!$B$32:$E$32,0)+1, FALSE)</f>
        <v>#N/A</v>
      </c>
      <c r="Y17" s="56"/>
      <c r="Z17" s="56"/>
      <c r="AA17" s="56" t="e">
        <f>VLOOKUP(Y17,břeh!$A$14:$D$22,MATCH(Z17,břeh!$B$14:$D$14,0)+1,FALSE)</f>
        <v>#N/A</v>
      </c>
      <c r="AB17" s="56"/>
      <c r="AC17" s="56"/>
      <c r="AD17" s="56"/>
      <c r="AE17" s="63" t="e">
        <f>IF(OR(C17="Nádrž",C17="Zatrubněný"),břeh!$H$2,IF(M17="nevýznamné","nevýznamné",IF(AND(U17&gt;2,X17&gt;2),"významné",IF(AND(X17&gt;2,AA17&gt;2),břeh!$H$2,IF(AND(U17&gt;2,AA17&gt;2),břeh!$H$2,břeh!$H$3)))))</f>
        <v>#N/A</v>
      </c>
      <c r="AF17" s="1">
        <f>IF(N17="Užívání není uznatelné",opatření!$A$24,IF(OR(N17=opatření!$A$12,N17=opatření!$A$13,N17=opatření!$A$14,N17=opatření!$A$15,N17=opatření!$A$16,N17=opatření!$A$17,N17=opatření!$A$18,N17=opatření!$A$19,N17=opatření!$A$20),opatření!$A$25,0))</f>
        <v>0</v>
      </c>
    </row>
    <row r="18" spans="1:32" x14ac:dyDescent="0.25">
      <c r="A18" s="65"/>
      <c r="B18" s="65"/>
      <c r="C18" s="56"/>
      <c r="D18" s="56"/>
      <c r="E18" s="56"/>
      <c r="F18" s="62" t="e">
        <f>VLOOKUP(D18,'trasa, překážky'!$A$2:$E$9, MATCH(určení!E18,'trasa, překážky'!$B$2:$E$2,0)+1,FALSE)</f>
        <v>#N/A</v>
      </c>
      <c r="G18" s="56"/>
      <c r="H18" s="56"/>
      <c r="I18" s="62" t="e">
        <f>VLOOKUP(G18,'trasa, překážky'!$A$32:$E$37,MATCH(H18,'trasa, překážky'!$B$32:$E$32,0)+1,FALSE)</f>
        <v>#N/A</v>
      </c>
      <c r="J18" s="56"/>
      <c r="K18" s="56"/>
      <c r="L18" s="62" t="e">
        <f>VLOOKUP(J18,břeh!$A$2:$D$9,MATCH(K18,břeh!$B$2:$D$2,0)+1,FALSE)</f>
        <v>#N/A</v>
      </c>
      <c r="M18" s="62" t="e">
        <f>IF(OR(C18="Nádrž",C18="zatrubněný"),břeh!$H$2,IF(AND(F18&gt;2,I18&gt;2),břeh!$H$2,IF(AND(I18&gt;2,L18&gt;2),břeh!$H$2,IF(AND(F18&gt;2,L18&gt;2),břeh!$H$2,břeh!$H$3))))</f>
        <v>#N/A</v>
      </c>
      <c r="N18" s="69"/>
      <c r="O18" s="69"/>
      <c r="P18" s="56"/>
      <c r="Q18" s="56"/>
      <c r="R18" s="56"/>
      <c r="S18" s="56"/>
      <c r="T18" s="56"/>
      <c r="U18" s="56" t="e">
        <f>VLOOKUP(S18,'trasa, překážky'!$A$39:$E$44,MATCH(T18,'trasa, překážky'!$B$40:$E$40,0)+1,FALSE)</f>
        <v>#N/A</v>
      </c>
      <c r="V18" s="56"/>
      <c r="W18" s="56"/>
      <c r="X18" s="56" t="e">
        <f>VLOOKUP(V18,'trasa, překážky'!$A$32:$E$37,MATCH(W18,'trasa, překážky'!$B$32:$E$32,0)+1, FALSE)</f>
        <v>#N/A</v>
      </c>
      <c r="Y18" s="56"/>
      <c r="Z18" s="56"/>
      <c r="AA18" s="56" t="e">
        <f>VLOOKUP(Y18,břeh!$A$14:$D$22,MATCH(Z18,břeh!$B$14:$D$14,0)+1,FALSE)</f>
        <v>#N/A</v>
      </c>
      <c r="AB18" s="56"/>
      <c r="AC18" s="56"/>
      <c r="AD18" s="56"/>
      <c r="AE18" s="63" t="e">
        <f>IF(OR(C18="Nádrž",C18="Zatrubněný"),břeh!$H$2,IF(M18="nevýznamné","nevýznamné",IF(AND(U18&gt;2,X18&gt;2),"významné",IF(AND(X18&gt;2,AA18&gt;2),břeh!$H$2,IF(AND(U18&gt;2,AA18&gt;2),břeh!$H$2,břeh!$H$3)))))</f>
        <v>#N/A</v>
      </c>
      <c r="AF18" s="1">
        <f>IF(N18="Užívání není uznatelné",opatření!$A$24,IF(OR(N18=opatření!$A$12,N18=opatření!$A$13,N18=opatření!$A$14,N18=opatření!$A$15,N18=opatření!$A$16,N18=opatření!$A$17,N18=opatření!$A$18,N18=opatření!$A$19,N18=opatření!$A$20),opatření!$A$25,0))</f>
        <v>0</v>
      </c>
    </row>
    <row r="19" spans="1:32" x14ac:dyDescent="0.25">
      <c r="A19" s="65"/>
      <c r="B19" s="65"/>
      <c r="C19" s="56"/>
      <c r="D19" s="56"/>
      <c r="E19" s="56"/>
      <c r="F19" s="62" t="e">
        <f>VLOOKUP(D19,'trasa, překážky'!$A$2:$E$9, MATCH(určení!E19,'trasa, překážky'!$B$2:$E$2,0)+1,FALSE)</f>
        <v>#N/A</v>
      </c>
      <c r="G19" s="56"/>
      <c r="H19" s="56"/>
      <c r="I19" s="62" t="e">
        <f>VLOOKUP(G19,'trasa, překážky'!$A$32:$E$37,MATCH(H19,'trasa, překážky'!$B$32:$E$32,0)+1,FALSE)</f>
        <v>#N/A</v>
      </c>
      <c r="J19" s="56"/>
      <c r="K19" s="56"/>
      <c r="L19" s="62" t="e">
        <f>VLOOKUP(J19,břeh!$A$2:$D$9,MATCH(K19,břeh!$B$2:$D$2,0)+1,FALSE)</f>
        <v>#N/A</v>
      </c>
      <c r="M19" s="62" t="e">
        <f>IF(OR(C19="Nádrž",C19="zatrubněný"),břeh!$H$2,IF(AND(F19&gt;2,I19&gt;2),břeh!$H$2,IF(AND(I19&gt;2,L19&gt;2),břeh!$H$2,IF(AND(F19&gt;2,L19&gt;2),břeh!$H$2,břeh!$H$3))))</f>
        <v>#N/A</v>
      </c>
      <c r="N19" s="69"/>
      <c r="O19" s="69"/>
      <c r="P19" s="56"/>
      <c r="Q19" s="56"/>
      <c r="R19" s="56"/>
      <c r="S19" s="56"/>
      <c r="T19" s="56"/>
      <c r="U19" s="56" t="e">
        <f>VLOOKUP(S19,'trasa, překážky'!$A$39:$E$44,MATCH(T19,'trasa, překážky'!$B$40:$E$40,0)+1,FALSE)</f>
        <v>#N/A</v>
      </c>
      <c r="V19" s="56"/>
      <c r="W19" s="56"/>
      <c r="X19" s="56" t="e">
        <f>VLOOKUP(V19,'trasa, překážky'!$A$32:$E$37,MATCH(W19,'trasa, překážky'!$B$32:$E$32,0)+1, FALSE)</f>
        <v>#N/A</v>
      </c>
      <c r="Y19" s="56"/>
      <c r="Z19" s="56"/>
      <c r="AA19" s="56" t="e">
        <f>VLOOKUP(Y19,břeh!$A$14:$D$22,MATCH(Z19,břeh!$B$14:$D$14,0)+1,FALSE)</f>
        <v>#N/A</v>
      </c>
      <c r="AB19" s="56"/>
      <c r="AC19" s="56"/>
      <c r="AD19" s="56"/>
      <c r="AE19" s="63" t="e">
        <f>IF(OR(C19="Nádrž",C19="Zatrubněný"),břeh!$H$2,IF(M19="nevýznamné","nevýznamné",IF(AND(U19&gt;2,X19&gt;2),"významné",IF(AND(X19&gt;2,AA19&gt;2),břeh!$H$2,IF(AND(U19&gt;2,AA19&gt;2),břeh!$H$2,břeh!$H$3)))))</f>
        <v>#N/A</v>
      </c>
      <c r="AF19" s="1">
        <f>IF(N19="Užívání není uznatelné",opatření!$A$24,IF(OR(N19=opatření!$A$12,N19=opatření!$A$13,N19=opatření!$A$14,N19=opatření!$A$15,N19=opatření!$A$16,N19=opatření!$A$17,N19=opatření!$A$18,N19=opatření!$A$19,N19=opatření!$A$20),opatření!$A$25,0))</f>
        <v>0</v>
      </c>
    </row>
    <row r="20" spans="1:32" x14ac:dyDescent="0.25">
      <c r="A20" s="65"/>
      <c r="B20" s="65"/>
      <c r="C20" s="56"/>
      <c r="D20" s="56"/>
      <c r="E20" s="56"/>
      <c r="F20" s="62" t="e">
        <f>VLOOKUP(D20,'trasa, překážky'!$A$2:$E$9, MATCH(určení!E20,'trasa, překážky'!$B$2:$E$2,0)+1,FALSE)</f>
        <v>#N/A</v>
      </c>
      <c r="G20" s="56"/>
      <c r="H20" s="56"/>
      <c r="I20" s="62" t="e">
        <f>VLOOKUP(G20,'trasa, překážky'!$A$32:$E$37,MATCH(H20,'trasa, překážky'!$B$32:$E$32,0)+1,FALSE)</f>
        <v>#N/A</v>
      </c>
      <c r="J20" s="56"/>
      <c r="K20" s="56"/>
      <c r="L20" s="62" t="e">
        <f>VLOOKUP(J20,břeh!$A$2:$D$9,MATCH(K20,břeh!$B$2:$D$2,0)+1,FALSE)</f>
        <v>#N/A</v>
      </c>
      <c r="M20" s="62" t="e">
        <f>IF(OR(C20="Nádrž",C20="zatrubněný"),břeh!$H$2,IF(AND(F20&gt;2,I20&gt;2),břeh!$H$2,IF(AND(I20&gt;2,L20&gt;2),břeh!$H$2,IF(AND(F20&gt;2,L20&gt;2),břeh!$H$2,břeh!$H$3))))</f>
        <v>#N/A</v>
      </c>
      <c r="N20" s="69"/>
      <c r="O20" s="69"/>
      <c r="P20" s="56"/>
      <c r="Q20" s="56"/>
      <c r="R20" s="56"/>
      <c r="S20" s="56"/>
      <c r="T20" s="56"/>
      <c r="U20" s="56" t="e">
        <f>VLOOKUP(S20,'trasa, překážky'!$A$39:$E$44,MATCH(T20,'trasa, překážky'!$B$40:$E$40,0)+1,FALSE)</f>
        <v>#N/A</v>
      </c>
      <c r="V20" s="56"/>
      <c r="W20" s="56"/>
      <c r="X20" s="56" t="e">
        <f>VLOOKUP(V20,'trasa, překážky'!$A$32:$E$37,MATCH(W20,'trasa, překážky'!$B$32:$E$32,0)+1, FALSE)</f>
        <v>#N/A</v>
      </c>
      <c r="Y20" s="56"/>
      <c r="Z20" s="56"/>
      <c r="AA20" s="56" t="e">
        <f>VLOOKUP(Y20,břeh!$A$14:$D$22,MATCH(Z20,břeh!$B$14:$D$14,0)+1,FALSE)</f>
        <v>#N/A</v>
      </c>
      <c r="AB20" s="56"/>
      <c r="AC20" s="56"/>
      <c r="AD20" s="56"/>
      <c r="AE20" s="63" t="e">
        <f>IF(OR(C20="Nádrž",C20="Zatrubněný"),břeh!$H$2,IF(M20="nevýznamné","nevýznamné",IF(AND(U20&gt;2,X20&gt;2),"významné",IF(AND(X20&gt;2,AA20&gt;2),břeh!$H$2,IF(AND(U20&gt;2,AA20&gt;2),břeh!$H$2,břeh!$H$3)))))</f>
        <v>#N/A</v>
      </c>
      <c r="AF20" s="1">
        <f>IF(N20="Užívání není uznatelné",opatření!$A$24,IF(OR(N20=opatření!$A$12,N20=opatření!$A$13,N20=opatření!$A$14,N20=opatření!$A$15,N20=opatření!$A$16,N20=opatření!$A$17,N20=opatření!$A$18,N20=opatření!$A$19,N20=opatření!$A$20),opatření!$A$25,0))</f>
        <v>0</v>
      </c>
    </row>
    <row r="21" spans="1:32" x14ac:dyDescent="0.25">
      <c r="A21" s="65"/>
      <c r="B21" s="65"/>
      <c r="C21" s="56"/>
      <c r="D21" s="56"/>
      <c r="E21" s="56"/>
      <c r="F21" s="62" t="e">
        <f>VLOOKUP(D21,'trasa, překážky'!$A$2:$E$9, MATCH(určení!E21,'trasa, překážky'!$B$2:$E$2,0)+1,FALSE)</f>
        <v>#N/A</v>
      </c>
      <c r="G21" s="56"/>
      <c r="H21" s="56"/>
      <c r="I21" s="62" t="e">
        <f>VLOOKUP(G21,'trasa, překážky'!$A$32:$E$37,MATCH(H21,'trasa, překážky'!$B$32:$E$32,0)+1,FALSE)</f>
        <v>#N/A</v>
      </c>
      <c r="J21" s="56"/>
      <c r="K21" s="56"/>
      <c r="L21" s="62" t="e">
        <f>VLOOKUP(J21,břeh!$A$2:$D$9,MATCH(K21,břeh!$B$2:$D$2,0)+1,FALSE)</f>
        <v>#N/A</v>
      </c>
      <c r="M21" s="62" t="e">
        <f>IF(OR(C21="Nádrž",C21="zatrubněný"),břeh!$H$2,IF(AND(F21&gt;2,I21&gt;2),břeh!$H$2,IF(AND(I21&gt;2,L21&gt;2),břeh!$H$2,IF(AND(F21&gt;2,L21&gt;2),břeh!$H$2,břeh!$H$3))))</f>
        <v>#N/A</v>
      </c>
      <c r="N21" s="69"/>
      <c r="O21" s="69"/>
      <c r="P21" s="56"/>
      <c r="Q21" s="56"/>
      <c r="R21" s="56"/>
      <c r="S21" s="56"/>
      <c r="T21" s="56"/>
      <c r="U21" s="56" t="e">
        <f>VLOOKUP(S21,'trasa, překážky'!$A$39:$E$44,MATCH(T21,'trasa, překážky'!$B$40:$E$40,0)+1,FALSE)</f>
        <v>#N/A</v>
      </c>
      <c r="V21" s="56"/>
      <c r="W21" s="56"/>
      <c r="X21" s="56" t="e">
        <f>VLOOKUP(V21,'trasa, překážky'!$A$32:$E$37,MATCH(W21,'trasa, překážky'!$B$32:$E$32,0)+1, FALSE)</f>
        <v>#N/A</v>
      </c>
      <c r="Y21" s="56"/>
      <c r="Z21" s="56"/>
      <c r="AA21" s="56" t="e">
        <f>VLOOKUP(Y21,břeh!$A$14:$D$22,MATCH(Z21,břeh!$B$14:$D$14,0)+1,FALSE)</f>
        <v>#N/A</v>
      </c>
      <c r="AB21" s="56"/>
      <c r="AC21" s="56"/>
      <c r="AD21" s="56"/>
      <c r="AE21" s="63" t="e">
        <f>IF(OR(C21="Nádrž",C21="Zatrubněný"),břeh!$H$2,IF(M21="nevýznamné","nevýznamné",IF(AND(U21&gt;2,X21&gt;2),"významné",IF(AND(X21&gt;2,AA21&gt;2),břeh!$H$2,IF(AND(U21&gt;2,AA21&gt;2),břeh!$H$2,břeh!$H$3)))))</f>
        <v>#N/A</v>
      </c>
      <c r="AF21" s="1">
        <f>IF(N21="Užívání není uznatelné",opatření!$A$24,IF(OR(N21=opatření!$A$12,N21=opatření!$A$13,N21=opatření!$A$14,N21=opatření!$A$15,N21=opatření!$A$16,N21=opatření!$A$17,N21=opatření!$A$18,N21=opatření!$A$19,N21=opatření!$A$20),opatření!$A$25,0))</f>
        <v>0</v>
      </c>
    </row>
    <row r="22" spans="1:32" ht="18.75" customHeight="1" x14ac:dyDescent="0.25">
      <c r="A22" s="65"/>
      <c r="B22" s="65"/>
      <c r="C22" s="56"/>
      <c r="D22" s="56"/>
      <c r="E22" s="56"/>
      <c r="F22" s="62" t="e">
        <f>VLOOKUP(D22,'trasa, překážky'!$A$2:$E$9, MATCH(určení!E22,'trasa, překážky'!$B$2:$E$2,0)+1,FALSE)</f>
        <v>#N/A</v>
      </c>
      <c r="G22" s="56"/>
      <c r="H22" s="56"/>
      <c r="I22" s="62" t="e">
        <f>VLOOKUP(G22,'trasa, překážky'!$A$32:$E$37,MATCH(H22,'trasa, překážky'!$B$32:$E$32,0)+1,FALSE)</f>
        <v>#N/A</v>
      </c>
      <c r="J22" s="56"/>
      <c r="K22" s="56"/>
      <c r="L22" s="62" t="e">
        <f>VLOOKUP(J22,břeh!$A$2:$D$9,MATCH(K22,břeh!$B$2:$D$2,0)+1,FALSE)</f>
        <v>#N/A</v>
      </c>
      <c r="M22" s="62" t="e">
        <f>IF(OR(C22="Nádrž",C22="zatrubněný"),břeh!$H$2,IF(AND(F22&gt;2,I22&gt;2),břeh!$H$2,IF(AND(I22&gt;2,L22&gt;2),břeh!$H$2,IF(AND(F22&gt;2,L22&gt;2),břeh!$H$2,břeh!$H$3))))</f>
        <v>#N/A</v>
      </c>
      <c r="N22" s="69"/>
      <c r="O22" s="69"/>
      <c r="P22" s="56"/>
      <c r="Q22" s="56"/>
      <c r="R22" s="56"/>
      <c r="S22" s="56"/>
      <c r="T22" s="56"/>
      <c r="U22" s="56" t="e">
        <f>VLOOKUP(S22,'trasa, překážky'!$A$39:$E$44,MATCH(T22,'trasa, překážky'!$B$40:$E$40,0)+1,FALSE)</f>
        <v>#N/A</v>
      </c>
      <c r="V22" s="56"/>
      <c r="W22" s="56"/>
      <c r="X22" s="56" t="e">
        <f>VLOOKUP(V22,'trasa, překážky'!$A$32:$E$37,MATCH(W22,'trasa, překážky'!$B$32:$E$32,0)+1, FALSE)</f>
        <v>#N/A</v>
      </c>
      <c r="Y22" s="56"/>
      <c r="Z22" s="56"/>
      <c r="AA22" s="56" t="e">
        <f>VLOOKUP(Y22,břeh!$A$14:$D$22,MATCH(Z22,břeh!$B$14:$D$14,0)+1,FALSE)</f>
        <v>#N/A</v>
      </c>
      <c r="AB22" s="56"/>
      <c r="AC22" s="56"/>
      <c r="AD22" s="56"/>
      <c r="AE22" s="63" t="e">
        <f>IF(OR(C22="Nádrž",C22="Zatrubněný"),břeh!$H$2,IF(M22="nevýznamné","nevýznamné",IF(AND(U22&gt;2,X22&gt;2),"významné",IF(AND(X22&gt;2,AA22&gt;2),břeh!$H$2,IF(AND(U22&gt;2,AA22&gt;2),břeh!$H$2,břeh!$H$3)))))</f>
        <v>#N/A</v>
      </c>
      <c r="AF22" s="1">
        <f>IF(N22="Užívání není uznatelné",opatření!$A$24,IF(OR(N22=opatření!$A$12,N22=opatření!$A$13,N22=opatření!$A$14,N22=opatření!$A$15,N22=opatření!$A$16,N22=opatření!$A$17,N22=opatření!$A$18,N22=opatření!$A$19,N22=opatření!$A$20),opatření!$A$25,0))</f>
        <v>0</v>
      </c>
    </row>
    <row r="23" spans="1:32" ht="18.75" customHeight="1" x14ac:dyDescent="0.25">
      <c r="A23" s="65"/>
      <c r="B23" s="65"/>
      <c r="C23" s="56"/>
      <c r="D23" s="56"/>
      <c r="E23" s="56"/>
      <c r="F23" s="62" t="e">
        <f>VLOOKUP(D23,'trasa, překážky'!$A$2:$E$9, MATCH(určení!E23,'trasa, překážky'!$B$2:$E$2,0)+1,FALSE)</f>
        <v>#N/A</v>
      </c>
      <c r="G23" s="56"/>
      <c r="H23" s="56"/>
      <c r="I23" s="62" t="e">
        <f>VLOOKUP(G23,'trasa, překážky'!$A$32:$E$37,MATCH(H23,'trasa, překážky'!$B$32:$E$32,0)+1,FALSE)</f>
        <v>#N/A</v>
      </c>
      <c r="J23" s="56"/>
      <c r="K23" s="56"/>
      <c r="L23" s="62" t="e">
        <f>VLOOKUP(J23,břeh!$A$2:$D$9,MATCH(K23,břeh!$B$2:$D$2,0)+1,FALSE)</f>
        <v>#N/A</v>
      </c>
      <c r="M23" s="62" t="e">
        <f>IF(OR(C23="Nádrž",C23="zatrubněný"),břeh!$H$2,IF(AND(F23&gt;2,I23&gt;2),břeh!$H$2,IF(AND(I23&gt;2,L23&gt;2),břeh!$H$2,IF(AND(F23&gt;2,L23&gt;2),břeh!$H$2,břeh!$H$3))))</f>
        <v>#N/A</v>
      </c>
      <c r="N23" s="69"/>
      <c r="O23" s="69"/>
      <c r="P23" s="56"/>
      <c r="Q23" s="56"/>
      <c r="R23" s="56"/>
      <c r="S23" s="56"/>
      <c r="T23" s="56"/>
      <c r="U23" s="56" t="e">
        <f>VLOOKUP(S23,'trasa, překážky'!$A$39:$E$44,MATCH(T23,'trasa, překážky'!$B$40:$E$40,0)+1,FALSE)</f>
        <v>#N/A</v>
      </c>
      <c r="V23" s="56"/>
      <c r="W23" s="56"/>
      <c r="X23" s="56" t="e">
        <f>VLOOKUP(V23,'trasa, překážky'!$A$32:$E$37,MATCH(W23,'trasa, překážky'!$B$32:$E$32,0)+1, FALSE)</f>
        <v>#N/A</v>
      </c>
      <c r="Y23" s="56"/>
      <c r="Z23" s="56"/>
      <c r="AA23" s="56" t="e">
        <f>VLOOKUP(Y23,břeh!$A$14:$D$22,MATCH(Z23,břeh!$B$14:$D$14,0)+1,FALSE)</f>
        <v>#N/A</v>
      </c>
      <c r="AB23" s="56"/>
      <c r="AC23" s="56"/>
      <c r="AD23" s="56"/>
      <c r="AE23" s="63" t="e">
        <f>IF(OR(C23="Nádrž",C23="Zatrubněný"),břeh!$H$2,IF(M23="nevýznamné","nevýznamné",IF(AND(U23&gt;2,X23&gt;2),"významné",IF(AND(X23&gt;2,AA23&gt;2),břeh!$H$2,IF(AND(U23&gt;2,AA23&gt;2),břeh!$H$2,břeh!$H$3)))))</f>
        <v>#N/A</v>
      </c>
      <c r="AF23" s="1">
        <f>IF(N23="Užívání není uznatelné",opatření!$A$24,IF(OR(N23=opatření!$A$12,N23=opatření!$A$13,N23=opatření!$A$14,N23=opatření!$A$15,N23=opatření!$A$16,N23=opatření!$A$17,N23=opatření!$A$18,N23=opatření!$A$19,N23=opatření!$A$20),opatření!$A$25,0))</f>
        <v>0</v>
      </c>
    </row>
    <row r="24" spans="1:32" ht="18.75" customHeight="1" x14ac:dyDescent="0.25">
      <c r="A24" s="65"/>
      <c r="B24" s="65"/>
      <c r="C24" s="56"/>
      <c r="D24" s="56"/>
      <c r="E24" s="56"/>
      <c r="F24" s="62" t="e">
        <f>VLOOKUP(D24,'trasa, překážky'!$A$2:$E$9, MATCH(určení!E24,'trasa, překážky'!$B$2:$E$2,0)+1,FALSE)</f>
        <v>#N/A</v>
      </c>
      <c r="G24" s="56"/>
      <c r="H24" s="56"/>
      <c r="I24" s="62" t="e">
        <f>VLOOKUP(G24,'trasa, překážky'!$A$32:$E$37,MATCH(H24,'trasa, překážky'!$B$32:$E$32,0)+1,FALSE)</f>
        <v>#N/A</v>
      </c>
      <c r="J24" s="56"/>
      <c r="K24" s="56"/>
      <c r="L24" s="62" t="e">
        <f>VLOOKUP(J24,břeh!$A$2:$D$9,MATCH(K24,břeh!$B$2:$D$2,0)+1,FALSE)</f>
        <v>#N/A</v>
      </c>
      <c r="M24" s="62" t="e">
        <f>IF(OR(C24="Nádrž",C24="zatrubněný"),břeh!$H$2,IF(AND(F24&gt;2,I24&gt;2),břeh!$H$2,IF(AND(I24&gt;2,L24&gt;2),břeh!$H$2,IF(AND(F24&gt;2,L24&gt;2),břeh!$H$2,břeh!$H$3))))</f>
        <v>#N/A</v>
      </c>
      <c r="N24" s="69"/>
      <c r="O24" s="69"/>
      <c r="P24" s="56"/>
      <c r="Q24" s="56"/>
      <c r="R24" s="56"/>
      <c r="S24" s="56"/>
      <c r="T24" s="56"/>
      <c r="U24" s="56" t="e">
        <f>VLOOKUP(S24,'trasa, překážky'!$A$39:$E$44,MATCH(T24,'trasa, překážky'!$B$40:$E$40,0)+1,FALSE)</f>
        <v>#N/A</v>
      </c>
      <c r="V24" s="56"/>
      <c r="W24" s="56"/>
      <c r="X24" s="56" t="e">
        <f>VLOOKUP(V24,'trasa, překážky'!$A$32:$E$37,MATCH(W24,'trasa, překážky'!$B$32:$E$32,0)+1, FALSE)</f>
        <v>#N/A</v>
      </c>
      <c r="Y24" s="56"/>
      <c r="Z24" s="56"/>
      <c r="AA24" s="56" t="e">
        <f>VLOOKUP(Y24,břeh!$A$14:$D$22,MATCH(Z24,břeh!$B$14:$D$14,0)+1,FALSE)</f>
        <v>#N/A</v>
      </c>
      <c r="AB24" s="56"/>
      <c r="AC24" s="56"/>
      <c r="AD24" s="56"/>
      <c r="AE24" s="63" t="e">
        <f>IF(OR(C24="Nádrž",C24="Zatrubněný"),břeh!$H$2,IF(M24="nevýznamné","nevýznamné",IF(AND(U24&gt;2,X24&gt;2),"významné",IF(AND(X24&gt;2,AA24&gt;2),břeh!$H$2,IF(AND(U24&gt;2,AA24&gt;2),břeh!$H$2,břeh!$H$3)))))</f>
        <v>#N/A</v>
      </c>
      <c r="AF24" s="1">
        <f>IF(N24="Užívání není uznatelné",opatření!$A$24,IF(OR(N24=opatření!$A$12,N24=opatření!$A$13,N24=opatření!$A$14,N24=opatření!$A$15,N24=opatření!$A$16,N24=opatření!$A$17,N24=opatření!$A$18,N24=opatření!$A$19,N24=opatření!$A$20),opatření!$A$25,0))</f>
        <v>0</v>
      </c>
    </row>
    <row r="25" spans="1:32" ht="18.75" customHeight="1" x14ac:dyDescent="0.25">
      <c r="A25" s="65"/>
      <c r="B25" s="65"/>
      <c r="C25" s="56"/>
      <c r="D25" s="56"/>
      <c r="E25" s="56"/>
      <c r="F25" s="62" t="e">
        <f>VLOOKUP(D25,'trasa, překážky'!$A$2:$E$9, MATCH(určení!E25,'trasa, překážky'!$B$2:$E$2,0)+1,FALSE)</f>
        <v>#N/A</v>
      </c>
      <c r="G25" s="56"/>
      <c r="H25" s="56"/>
      <c r="I25" s="62" t="e">
        <f>VLOOKUP(G25,'trasa, překážky'!$A$32:$E$37,MATCH(H25,'trasa, překážky'!$B$32:$E$32,0)+1,FALSE)</f>
        <v>#N/A</v>
      </c>
      <c r="J25" s="56"/>
      <c r="K25" s="56"/>
      <c r="L25" s="62" t="e">
        <f>VLOOKUP(J25,břeh!$A$2:$D$9,MATCH(K25,břeh!$B$2:$D$2,0)+1,FALSE)</f>
        <v>#N/A</v>
      </c>
      <c r="M25" s="62" t="e">
        <f>IF(OR(C25="Nádrž",C25="zatrubněný"),břeh!$H$2,IF(AND(F25&gt;2,I25&gt;2),břeh!$H$2,IF(AND(I25&gt;2,L25&gt;2),břeh!$H$2,IF(AND(F25&gt;2,L25&gt;2),břeh!$H$2,břeh!$H$3))))</f>
        <v>#N/A</v>
      </c>
      <c r="N25" s="69"/>
      <c r="O25" s="69"/>
      <c r="P25" s="56"/>
      <c r="Q25" s="56"/>
      <c r="R25" s="56"/>
      <c r="S25" s="56"/>
      <c r="T25" s="56"/>
      <c r="U25" s="56" t="e">
        <f>VLOOKUP(S25,'trasa, překážky'!$A$39:$E$44,MATCH(T25,'trasa, překážky'!$B$40:$E$40,0)+1,FALSE)</f>
        <v>#N/A</v>
      </c>
      <c r="V25" s="56"/>
      <c r="W25" s="56"/>
      <c r="X25" s="56" t="e">
        <f>VLOOKUP(V25,'trasa, překážky'!$A$32:$E$37,MATCH(W25,'trasa, překážky'!$B$32:$E$32,0)+1, FALSE)</f>
        <v>#N/A</v>
      </c>
      <c r="Y25" s="56"/>
      <c r="Z25" s="56"/>
      <c r="AA25" s="56" t="e">
        <f>VLOOKUP(Y25,břeh!$A$14:$D$22,MATCH(Z25,břeh!$B$14:$D$14,0)+1,FALSE)</f>
        <v>#N/A</v>
      </c>
      <c r="AB25" s="56"/>
      <c r="AC25" s="56"/>
      <c r="AD25" s="56"/>
      <c r="AE25" s="63" t="e">
        <f>IF(OR(C25="Nádrž",C25="Zatrubněný"),břeh!$H$2,IF(M25="nevýznamné","nevýznamné",IF(AND(U25&gt;2,X25&gt;2),"významné",IF(AND(X25&gt;2,AA25&gt;2),břeh!$H$2,IF(AND(U25&gt;2,AA25&gt;2),břeh!$H$2,břeh!$H$3)))))</f>
        <v>#N/A</v>
      </c>
      <c r="AF25" s="1">
        <f>IF(N25="Užívání není uznatelné",opatření!$A$24,IF(OR(N25=opatření!$A$12,N25=opatření!$A$13,N25=opatření!$A$14,N25=opatření!$A$15,N25=opatření!$A$16,N25=opatření!$A$17,N25=opatření!$A$18,N25=opatření!$A$19,N25=opatření!$A$20),opatření!$A$25,0))</f>
        <v>0</v>
      </c>
    </row>
    <row r="26" spans="1:32" x14ac:dyDescent="0.25">
      <c r="A26" s="65"/>
      <c r="B26" s="65"/>
      <c r="C26" s="56"/>
      <c r="D26" s="56"/>
      <c r="E26" s="56"/>
      <c r="F26" s="62" t="e">
        <f>VLOOKUP(D26,'trasa, překážky'!$A$2:$E$9, MATCH(určení!E26,'trasa, překážky'!$B$2:$E$2,0)+1,FALSE)</f>
        <v>#N/A</v>
      </c>
      <c r="G26" s="56"/>
      <c r="H26" s="56"/>
      <c r="I26" s="62" t="e">
        <f>VLOOKUP(G26,'trasa, překážky'!$A$32:$E$37,MATCH(H26,'trasa, překážky'!$B$32:$E$32,0)+1,FALSE)</f>
        <v>#N/A</v>
      </c>
      <c r="J26" s="56"/>
      <c r="K26" s="56"/>
      <c r="L26" s="62" t="e">
        <f>VLOOKUP(J26,břeh!$A$2:$D$9,MATCH(K26,břeh!$B$2:$D$2,0)+1,FALSE)</f>
        <v>#N/A</v>
      </c>
      <c r="M26" s="62" t="e">
        <f>IF(OR(C26="Nádrž",C26="zatrubněný"),břeh!$H$2,IF(AND(F26&gt;2,I26&gt;2),břeh!$H$2,IF(AND(I26&gt;2,L26&gt;2),břeh!$H$2,IF(AND(F26&gt;2,L26&gt;2),břeh!$H$2,břeh!$H$3))))</f>
        <v>#N/A</v>
      </c>
      <c r="N26" s="69"/>
      <c r="O26" s="69"/>
      <c r="P26" s="56"/>
      <c r="Q26" s="56"/>
      <c r="R26" s="56"/>
      <c r="S26" s="56"/>
      <c r="T26" s="56"/>
      <c r="U26" s="56" t="e">
        <f>VLOOKUP(S26,'trasa, překážky'!$A$39:$E$44,MATCH(T26,'trasa, překážky'!$B$40:$E$40,0)+1,FALSE)</f>
        <v>#N/A</v>
      </c>
      <c r="V26" s="56"/>
      <c r="W26" s="56"/>
      <c r="X26" s="56" t="e">
        <f>VLOOKUP(V26,'trasa, překážky'!$A$32:$E$37,MATCH(W26,'trasa, překážky'!$B$32:$E$32,0)+1, FALSE)</f>
        <v>#N/A</v>
      </c>
      <c r="Y26" s="56"/>
      <c r="Z26" s="56"/>
      <c r="AA26" s="56" t="e">
        <f>VLOOKUP(Y26,břeh!$A$14:$D$22,MATCH(Z26,břeh!$B$14:$D$14,0)+1,FALSE)</f>
        <v>#N/A</v>
      </c>
      <c r="AB26" s="56"/>
      <c r="AC26" s="56"/>
      <c r="AD26" s="56"/>
      <c r="AE26" s="63" t="e">
        <f>IF(OR(C26="Nádrž",C26="Zatrubněný"),břeh!$H$2,IF(M26="nevýznamné","nevýznamné",IF(AND(U26&gt;2,X26&gt;2),"významné",IF(AND(X26&gt;2,AA26&gt;2),břeh!$H$2,IF(AND(U26&gt;2,AA26&gt;2),břeh!$H$2,břeh!$H$3)))))</f>
        <v>#N/A</v>
      </c>
      <c r="AF26" s="1">
        <f>IF(N26="Užívání není uznatelné",opatření!$A$24,IF(OR(N26=opatření!$A$12,N26=opatření!$A$13,N26=opatření!$A$14,N26=opatření!$A$15,N26=opatření!$A$16,N26=opatření!$A$17,N26=opatření!$A$18,N26=opatření!$A$19,N26=opatření!$A$20),opatření!$A$25,0))</f>
        <v>0</v>
      </c>
    </row>
    <row r="27" spans="1:32" ht="18.75" customHeight="1" x14ac:dyDescent="0.25">
      <c r="A27" s="65"/>
      <c r="B27" s="65"/>
      <c r="C27" s="56"/>
      <c r="D27" s="56"/>
      <c r="E27" s="56"/>
      <c r="F27" s="62" t="e">
        <f>VLOOKUP(D27,'trasa, překážky'!$A$2:$E$9, MATCH(určení!E27,'trasa, překážky'!$B$2:$E$2,0)+1,FALSE)</f>
        <v>#N/A</v>
      </c>
      <c r="G27" s="56"/>
      <c r="H27" s="56"/>
      <c r="I27" s="62" t="e">
        <f>VLOOKUP(G27,'trasa, překážky'!$A$32:$E$37,MATCH(H27,'trasa, překážky'!$B$32:$E$32,0)+1,FALSE)</f>
        <v>#N/A</v>
      </c>
      <c r="J27" s="56"/>
      <c r="K27" s="56"/>
      <c r="L27" s="62" t="e">
        <f>VLOOKUP(J27,břeh!$A$2:$D$9,MATCH(K27,břeh!$B$2:$D$2,0)+1,FALSE)</f>
        <v>#N/A</v>
      </c>
      <c r="M27" s="62" t="e">
        <f>IF(OR(C27="Nádrž",C27="zatrubněný"),břeh!$H$2,IF(AND(F27&gt;2,I27&gt;2),břeh!$H$2,IF(AND(I27&gt;2,L27&gt;2),břeh!$H$2,IF(AND(F27&gt;2,L27&gt;2),břeh!$H$2,břeh!$H$3))))</f>
        <v>#N/A</v>
      </c>
      <c r="N27" s="69"/>
      <c r="O27" s="69"/>
      <c r="P27" s="56"/>
      <c r="Q27" s="56"/>
      <c r="R27" s="56"/>
      <c r="S27" s="56"/>
      <c r="T27" s="56"/>
      <c r="U27" s="56" t="e">
        <f>VLOOKUP(S27,'trasa, překážky'!$A$39:$E$44,MATCH(T27,'trasa, překážky'!$B$40:$E$40,0)+1,FALSE)</f>
        <v>#N/A</v>
      </c>
      <c r="V27" s="56"/>
      <c r="W27" s="56"/>
      <c r="X27" s="56" t="e">
        <f>VLOOKUP(V27,'trasa, překážky'!$A$32:$E$37,MATCH(W27,'trasa, překážky'!$B$32:$E$32,0)+1, FALSE)</f>
        <v>#N/A</v>
      </c>
      <c r="Y27" s="56"/>
      <c r="Z27" s="56"/>
      <c r="AA27" s="56" t="e">
        <f>VLOOKUP(Y27,břeh!$A$14:$D$22,MATCH(Z27,břeh!$B$14:$D$14,0)+1,FALSE)</f>
        <v>#N/A</v>
      </c>
      <c r="AB27" s="56"/>
      <c r="AC27" s="56"/>
      <c r="AD27" s="56"/>
      <c r="AE27" s="63" t="e">
        <f>IF(OR(C27="Nádrž",C27="Zatrubněný"),břeh!$H$2,IF(M27="nevýznamné","nevýznamné",IF(AND(U27&gt;2,X27&gt;2),"významné",IF(AND(X27&gt;2,AA27&gt;2),břeh!$H$2,IF(AND(U27&gt;2,AA27&gt;2),břeh!$H$2,břeh!$H$3)))))</f>
        <v>#N/A</v>
      </c>
      <c r="AF27" s="1">
        <f>IF(N27="Užívání není uznatelné",opatření!$A$24,IF(OR(N27=opatření!$A$12,N27=opatření!$A$13,N27=opatření!$A$14,N27=opatření!$A$15,N27=opatření!$A$16,N27=opatření!$A$17,N27=opatření!$A$18,N27=opatření!$A$19,N27=opatření!$A$20),opatření!$A$25,0))</f>
        <v>0</v>
      </c>
    </row>
    <row r="28" spans="1:32" ht="18.75" customHeight="1" x14ac:dyDescent="0.25">
      <c r="A28" s="64"/>
      <c r="B28" s="56"/>
      <c r="C28" s="56"/>
      <c r="D28" s="56"/>
      <c r="E28" s="56"/>
      <c r="F28" s="62" t="e">
        <f>VLOOKUP(D28,'trasa, překážky'!$A$2:$E$9, MATCH(určení!E28,'trasa, překážky'!$B$2:$E$2,0)+1,FALSE)</f>
        <v>#N/A</v>
      </c>
      <c r="G28" s="56"/>
      <c r="H28" s="56"/>
      <c r="I28" s="62" t="e">
        <f>VLOOKUP(G28,'trasa, překážky'!$A$32:$E$37,MATCH(H28,'trasa, překážky'!$B$32:$E$32,0)+1,FALSE)</f>
        <v>#N/A</v>
      </c>
      <c r="J28" s="56"/>
      <c r="K28" s="56"/>
      <c r="L28" s="62" t="e">
        <f>VLOOKUP(J28,břeh!$A$2:$D$9,MATCH(K28,břeh!$B$2:$D$2,0)+1,FALSE)</f>
        <v>#N/A</v>
      </c>
      <c r="M28" s="62" t="e">
        <f>IF(OR(C28="Nádrž",C28="zatrubněný"),břeh!$H$2,IF(AND(F28&gt;2,I28&gt;2),břeh!$H$2,IF(AND(I28&gt;2,L28&gt;2),břeh!$H$2,IF(AND(F28&gt;2,L28&gt;2),břeh!$H$2,břeh!$H$3))))</f>
        <v>#N/A</v>
      </c>
      <c r="N28" s="69"/>
      <c r="O28" s="69"/>
      <c r="P28" s="56"/>
      <c r="Q28" s="56"/>
      <c r="R28" s="56"/>
      <c r="S28" s="56"/>
      <c r="T28" s="56"/>
      <c r="U28" s="56" t="e">
        <f>VLOOKUP(S28,'trasa, překážky'!$A$39:$E$44,MATCH(T28,'trasa, překážky'!$B$40:$E$40,0)+1,FALSE)</f>
        <v>#N/A</v>
      </c>
      <c r="V28" s="56"/>
      <c r="W28" s="56"/>
      <c r="X28" s="56" t="e">
        <f>VLOOKUP(V28,'trasa, překážky'!$A$32:$E$37,MATCH(W28,'trasa, překážky'!$B$32:$E$32,0)+1, FALSE)</f>
        <v>#N/A</v>
      </c>
      <c r="Y28" s="56"/>
      <c r="Z28" s="56"/>
      <c r="AA28" s="56" t="e">
        <f>VLOOKUP(Y28,břeh!$A$14:$D$22,MATCH(Z28,břeh!$B$14:$D$14,0)+1,FALSE)</f>
        <v>#N/A</v>
      </c>
      <c r="AB28" s="56"/>
      <c r="AC28" s="56"/>
      <c r="AD28" s="56"/>
      <c r="AE28" s="63" t="e">
        <f>IF(OR(C28="Nádrž",C28="Zatrubněný"),břeh!$H$2,IF(M28="nevýznamné","nevýznamné",IF(AND(U28&gt;2,X28&gt;2),"významné",IF(AND(X28&gt;2,AA28&gt;2),břeh!$H$2,IF(AND(U28&gt;2,AA28&gt;2),břeh!$H$2,břeh!$H$3)))))</f>
        <v>#N/A</v>
      </c>
      <c r="AF28" s="1">
        <f>IF(N28="Užívání není uznatelné",opatření!$A$24,IF(OR(N28=opatření!$A$12,N28=opatření!$A$13,N28=opatření!$A$14,N28=opatření!$A$15,N28=opatření!$A$16,N28=opatření!$A$17,N28=opatření!$A$18,N28=opatření!$A$19,N28=opatření!$A$20),opatření!$A$25,0))</f>
        <v>0</v>
      </c>
    </row>
    <row r="29" spans="1:32" ht="18.75" customHeight="1" x14ac:dyDescent="0.25">
      <c r="A29" s="64"/>
      <c r="B29" s="56"/>
      <c r="C29" s="56"/>
      <c r="D29" s="56"/>
      <c r="E29" s="56"/>
      <c r="F29" s="62" t="e">
        <f>VLOOKUP(D29,'trasa, překážky'!$A$2:$E$9, MATCH(určení!E29,'trasa, překážky'!$B$2:$E$2,0)+1,FALSE)</f>
        <v>#N/A</v>
      </c>
      <c r="G29" s="56"/>
      <c r="H29" s="56"/>
      <c r="I29" s="62" t="e">
        <f>VLOOKUP(G29,'trasa, překážky'!$A$32:$E$37,MATCH(H29,'trasa, překážky'!$B$32:$E$32,0)+1,FALSE)</f>
        <v>#N/A</v>
      </c>
      <c r="J29" s="56"/>
      <c r="K29" s="56"/>
      <c r="L29" s="62" t="e">
        <f>VLOOKUP(J29,břeh!$A$2:$D$9,MATCH(K29,břeh!$B$2:$D$2,0)+1,FALSE)</f>
        <v>#N/A</v>
      </c>
      <c r="M29" s="62" t="e">
        <f>IF(OR(C29="Nádrž",C29="zatrubněný"),břeh!$H$2,IF(AND(F29&gt;2,I29&gt;2),břeh!$H$2,IF(AND(I29&gt;2,L29&gt;2),břeh!$H$2,IF(AND(F29&gt;2,L29&gt;2),břeh!$H$2,břeh!$H$3))))</f>
        <v>#N/A</v>
      </c>
      <c r="N29" s="69"/>
      <c r="O29" s="69"/>
      <c r="P29" s="56"/>
      <c r="Q29" s="56"/>
      <c r="R29" s="56"/>
      <c r="S29" s="56"/>
      <c r="T29" s="56"/>
      <c r="U29" s="56" t="e">
        <f>VLOOKUP(S29,'trasa, překážky'!$A$39:$E$44,MATCH(T29,'trasa, překážky'!$B$40:$E$40,0)+1,FALSE)</f>
        <v>#N/A</v>
      </c>
      <c r="V29" s="56"/>
      <c r="W29" s="56"/>
      <c r="X29" s="56" t="e">
        <f>VLOOKUP(V29,'trasa, překážky'!$A$32:$E$37,MATCH(W29,'trasa, překážky'!$B$32:$E$32,0)+1, FALSE)</f>
        <v>#N/A</v>
      </c>
      <c r="Y29" s="56"/>
      <c r="Z29" s="56"/>
      <c r="AA29" s="56" t="e">
        <f>VLOOKUP(Y29,břeh!$A$14:$D$22,MATCH(Z29,břeh!$B$14:$D$14,0)+1,FALSE)</f>
        <v>#N/A</v>
      </c>
      <c r="AB29" s="56"/>
      <c r="AC29" s="56"/>
      <c r="AD29" s="56"/>
      <c r="AE29" s="63" t="e">
        <f>IF(OR(C29="Nádrž",C29="Zatrubněný"),břeh!$H$2,IF(M29="nevýznamné","nevýznamné",IF(AND(U29&gt;2,X29&gt;2),"významné",IF(AND(X29&gt;2,AA29&gt;2),břeh!$H$2,IF(AND(U29&gt;2,AA29&gt;2),břeh!$H$2,břeh!$H$3)))))</f>
        <v>#N/A</v>
      </c>
      <c r="AF29" s="1">
        <f>IF(N29="Užívání není uznatelné",opatření!$A$24,IF(OR(N29=opatření!$A$12,N29=opatření!$A$13,N29=opatření!$A$14,N29=opatření!$A$15,N29=opatření!$A$16,N29=opatření!$A$17,N29=opatření!$A$18,N29=opatření!$A$19,N29=opatření!$A$20),opatření!$A$25,0))</f>
        <v>0</v>
      </c>
    </row>
    <row r="30" spans="1:32" x14ac:dyDescent="0.25">
      <c r="A30" s="64"/>
      <c r="B30" s="56"/>
      <c r="C30" s="56"/>
      <c r="D30" s="56"/>
      <c r="E30" s="56"/>
      <c r="F30" s="62" t="e">
        <f>VLOOKUP(D30,'trasa, překážky'!$A$2:$E$9, MATCH(určení!E30,'trasa, překážky'!$B$2:$E$2,0)+1,FALSE)</f>
        <v>#N/A</v>
      </c>
      <c r="G30" s="56"/>
      <c r="H30" s="56"/>
      <c r="I30" s="62" t="e">
        <f>VLOOKUP(G30,'trasa, překážky'!$A$32:$E$37,MATCH(H30,'trasa, překážky'!$B$32:$E$32,0)+1,FALSE)</f>
        <v>#N/A</v>
      </c>
      <c r="J30" s="56"/>
      <c r="K30" s="56"/>
      <c r="L30" s="62" t="e">
        <f>VLOOKUP(J30,břeh!$A$2:$D$9,MATCH(K30,břeh!$B$2:$D$2,0)+1,FALSE)</f>
        <v>#N/A</v>
      </c>
      <c r="M30" s="62" t="e">
        <f>IF(OR(C30="Nádrž",C30="zatrubněný"),břeh!$H$2,IF(AND(F30&gt;2,I30&gt;2),břeh!$H$2,IF(AND(I30&gt;2,L30&gt;2),břeh!$H$2,IF(AND(F30&gt;2,L30&gt;2),břeh!$H$2,břeh!$H$3))))</f>
        <v>#N/A</v>
      </c>
      <c r="N30" s="69"/>
      <c r="O30" s="69"/>
      <c r="P30" s="56"/>
      <c r="Q30" s="56"/>
      <c r="R30" s="56"/>
      <c r="S30" s="56"/>
      <c r="T30" s="56"/>
      <c r="U30" s="56" t="e">
        <f>VLOOKUP(S30,'trasa, překážky'!$A$39:$E$44,MATCH(T30,'trasa, překážky'!$B$40:$E$40,0)+1,FALSE)</f>
        <v>#N/A</v>
      </c>
      <c r="V30" s="56"/>
      <c r="W30" s="56"/>
      <c r="X30" s="56" t="e">
        <f>VLOOKUP(V30,'trasa, překážky'!$A$32:$E$37,MATCH(W30,'trasa, překážky'!$B$32:$E$32,0)+1, FALSE)</f>
        <v>#N/A</v>
      </c>
      <c r="Y30" s="56"/>
      <c r="Z30" s="56"/>
      <c r="AA30" s="56" t="e">
        <f>VLOOKUP(Y30,břeh!$A$14:$D$22,MATCH(Z30,břeh!$B$14:$D$14,0)+1,FALSE)</f>
        <v>#N/A</v>
      </c>
      <c r="AB30" s="56"/>
      <c r="AC30" s="56"/>
      <c r="AD30" s="56"/>
      <c r="AE30" s="63" t="e">
        <f>IF(OR(C30="Nádrž",C30="Zatrubněný"),břeh!$H$2,IF(M30="nevýznamné","nevýznamné",IF(AND(U30&gt;2,X30&gt;2),"významné",IF(AND(X30&gt;2,AA30&gt;2),břeh!$H$2,IF(AND(U30&gt;2,AA30&gt;2),břeh!$H$2,břeh!$H$3)))))</f>
        <v>#N/A</v>
      </c>
      <c r="AF30" s="1">
        <f>IF(N30="Užívání není uznatelné",opatření!$A$24,IF(OR(N30=opatření!$A$12,N30=opatření!$A$13,N30=opatření!$A$14,N30=opatření!$A$15,N30=opatření!$A$16,N30=opatření!$A$17,N30=opatření!$A$18,N30=opatření!$A$19,N30=opatření!$A$20),opatření!$A$25,0))</f>
        <v>0</v>
      </c>
    </row>
    <row r="31" spans="1:32" ht="18.75" customHeight="1" x14ac:dyDescent="0.25">
      <c r="A31" s="64"/>
      <c r="B31" s="56"/>
      <c r="C31" s="56"/>
      <c r="D31" s="56"/>
      <c r="E31" s="56"/>
      <c r="F31" s="62" t="e">
        <f>VLOOKUP(D31,'trasa, překážky'!$A$2:$E$9, MATCH(určení!E31,'trasa, překážky'!$B$2:$E$2,0)+1,FALSE)</f>
        <v>#N/A</v>
      </c>
      <c r="G31" s="56"/>
      <c r="H31" s="56"/>
      <c r="I31" s="62" t="e">
        <f>VLOOKUP(G31,'trasa, překážky'!$A$32:$E$37,MATCH(H31,'trasa, překážky'!$B$32:$E$32,0)+1,FALSE)</f>
        <v>#N/A</v>
      </c>
      <c r="J31" s="56"/>
      <c r="K31" s="56"/>
      <c r="L31" s="62" t="e">
        <f>VLOOKUP(J31,břeh!$A$2:$D$9,MATCH(K31,břeh!$B$2:$D$2,0)+1,FALSE)</f>
        <v>#N/A</v>
      </c>
      <c r="M31" s="62" t="e">
        <f>IF(OR(C31="Nádrž",C31="zatrubněný"),břeh!$H$2,IF(AND(F31&gt;2,I31&gt;2),břeh!$H$2,IF(AND(I31&gt;2,L31&gt;2),břeh!$H$2,IF(AND(F31&gt;2,L31&gt;2),břeh!$H$2,břeh!$H$3))))</f>
        <v>#N/A</v>
      </c>
      <c r="N31" s="69"/>
      <c r="O31" s="69"/>
      <c r="P31" s="56"/>
      <c r="Q31" s="56"/>
      <c r="R31" s="56"/>
      <c r="S31" s="56"/>
      <c r="T31" s="56"/>
      <c r="U31" s="56" t="e">
        <f>VLOOKUP(S31,'trasa, překážky'!$A$39:$E$44,MATCH(T31,'trasa, překážky'!$B$40:$E$40,0)+1,FALSE)</f>
        <v>#N/A</v>
      </c>
      <c r="V31" s="56"/>
      <c r="W31" s="56"/>
      <c r="X31" s="56" t="e">
        <f>VLOOKUP(V31,'trasa, překážky'!$A$32:$E$37,MATCH(W31,'trasa, překážky'!$B$32:$E$32,0)+1, FALSE)</f>
        <v>#N/A</v>
      </c>
      <c r="Y31" s="56"/>
      <c r="Z31" s="56"/>
      <c r="AA31" s="56" t="e">
        <f>VLOOKUP(Y31,břeh!$A$14:$D$22,MATCH(Z31,břeh!$B$14:$D$14,0)+1,FALSE)</f>
        <v>#N/A</v>
      </c>
      <c r="AB31" s="56"/>
      <c r="AC31" s="56"/>
      <c r="AD31" s="56"/>
      <c r="AE31" s="63" t="e">
        <f>IF(OR(C31="Nádrž",C31="Zatrubněný"),břeh!$H$2,IF(M31="nevýznamné","nevýznamné",IF(AND(U31&gt;2,X31&gt;2),"významné",IF(AND(X31&gt;2,AA31&gt;2),břeh!$H$2,IF(AND(U31&gt;2,AA31&gt;2),břeh!$H$2,břeh!$H$3)))))</f>
        <v>#N/A</v>
      </c>
      <c r="AF31" s="1">
        <f>IF(N31="Užívání není uznatelné",opatření!$A$24,IF(OR(N31=opatření!$A$12,N31=opatření!$A$13,N31=opatření!$A$14,N31=opatření!$A$15,N31=opatření!$A$16,N31=opatření!$A$17,N31=opatření!$A$18,N31=opatření!$A$19,N31=opatření!$A$20),opatření!$A$25,0))</f>
        <v>0</v>
      </c>
    </row>
    <row r="32" spans="1:32" ht="18.75" customHeight="1" x14ac:dyDescent="0.25">
      <c r="A32" s="64"/>
      <c r="B32" s="56"/>
      <c r="C32" s="56"/>
      <c r="D32" s="56"/>
      <c r="E32" s="56"/>
      <c r="F32" s="62" t="e">
        <f>VLOOKUP(D32,'trasa, překážky'!$A$2:$E$9, MATCH(určení!E32,'trasa, překážky'!$B$2:$E$2,0)+1,FALSE)</f>
        <v>#N/A</v>
      </c>
      <c r="G32" s="56"/>
      <c r="H32" s="56"/>
      <c r="I32" s="62" t="e">
        <f>VLOOKUP(G32,'trasa, překážky'!$A$32:$E$37,MATCH(H32,'trasa, překážky'!$B$32:$E$32,0)+1,FALSE)</f>
        <v>#N/A</v>
      </c>
      <c r="J32" s="56"/>
      <c r="K32" s="56"/>
      <c r="L32" s="62" t="e">
        <f>VLOOKUP(J32,břeh!$A$2:$D$9,MATCH(K32,břeh!$B$2:$D$2,0)+1,FALSE)</f>
        <v>#N/A</v>
      </c>
      <c r="M32" s="62" t="e">
        <f>IF(OR(C32="Nádrž",C32="zatrubněný"),břeh!$H$2,IF(AND(F32&gt;2,I32&gt;2),břeh!$H$2,IF(AND(I32&gt;2,L32&gt;2),břeh!$H$2,IF(AND(F32&gt;2,L32&gt;2),břeh!$H$2,břeh!$H$3))))</f>
        <v>#N/A</v>
      </c>
      <c r="N32" s="69"/>
      <c r="O32" s="69"/>
      <c r="P32" s="56"/>
      <c r="Q32" s="56"/>
      <c r="R32" s="56"/>
      <c r="S32" s="56"/>
      <c r="T32" s="56"/>
      <c r="U32" s="56" t="e">
        <f>VLOOKUP(S32,'trasa, překážky'!$A$39:$E$44,MATCH(T32,'trasa, překážky'!$B$40:$E$40,0)+1,FALSE)</f>
        <v>#N/A</v>
      </c>
      <c r="V32" s="56"/>
      <c r="W32" s="56"/>
      <c r="X32" s="56" t="e">
        <f>VLOOKUP(V32,'trasa, překážky'!$A$32:$E$37,MATCH(W32,'trasa, překážky'!$B$32:$E$32,0)+1, FALSE)</f>
        <v>#N/A</v>
      </c>
      <c r="Y32" s="56"/>
      <c r="Z32" s="56"/>
      <c r="AA32" s="56" t="e">
        <f>VLOOKUP(Y32,břeh!$A$14:$D$22,MATCH(Z32,břeh!$B$14:$D$14,0)+1,FALSE)</f>
        <v>#N/A</v>
      </c>
      <c r="AB32" s="56"/>
      <c r="AC32" s="56"/>
      <c r="AD32" s="56"/>
      <c r="AE32" s="63" t="e">
        <f>IF(OR(C32="Nádrž",C32="Zatrubněný"),břeh!$H$2,IF(M32="nevýznamné","nevýznamné",IF(AND(U32&gt;2,X32&gt;2),"významné",IF(AND(X32&gt;2,AA32&gt;2),břeh!$H$2,IF(AND(U32&gt;2,AA32&gt;2),břeh!$H$2,břeh!$H$3)))))</f>
        <v>#N/A</v>
      </c>
      <c r="AF32" s="1">
        <f>IF(N32="Užívání není uznatelné",opatření!$A$24,IF(OR(N32=opatření!$A$12,N32=opatření!$A$13,N32=opatření!$A$14,N32=opatření!$A$15,N32=opatření!$A$16,N32=opatření!$A$17,N32=opatření!$A$18,N32=opatření!$A$19,N32=opatření!$A$20),opatření!$A$25,0))</f>
        <v>0</v>
      </c>
    </row>
    <row r="33" spans="1:32" ht="18.75" customHeight="1" x14ac:dyDescent="0.25">
      <c r="A33" s="64"/>
      <c r="B33" s="56"/>
      <c r="C33" s="56"/>
      <c r="D33" s="56"/>
      <c r="E33" s="56"/>
      <c r="F33" s="62" t="e">
        <f>VLOOKUP(D33,'trasa, překážky'!$A$2:$E$9, MATCH(určení!E33,'trasa, překážky'!$B$2:$E$2,0)+1,FALSE)</f>
        <v>#N/A</v>
      </c>
      <c r="G33" s="56"/>
      <c r="H33" s="56"/>
      <c r="I33" s="62" t="e">
        <f>VLOOKUP(G33,'trasa, překážky'!$A$32:$E$37,MATCH(H33,'trasa, překážky'!$B$32:$E$32,0)+1,FALSE)</f>
        <v>#N/A</v>
      </c>
      <c r="J33" s="56"/>
      <c r="K33" s="56"/>
      <c r="L33" s="62" t="e">
        <f>VLOOKUP(J33,břeh!$A$2:$D$9,MATCH(K33,břeh!$B$2:$D$2,0)+1,FALSE)</f>
        <v>#N/A</v>
      </c>
      <c r="M33" s="62" t="e">
        <f>IF(OR(C33="Nádrž",C33="zatrubněný"),břeh!$H$2,IF(AND(F33&gt;2,I33&gt;2),břeh!$H$2,IF(AND(I33&gt;2,L33&gt;2),břeh!$H$2,IF(AND(F33&gt;2,L33&gt;2),břeh!$H$2,břeh!$H$3))))</f>
        <v>#N/A</v>
      </c>
      <c r="N33" s="69"/>
      <c r="O33" s="69"/>
      <c r="P33" s="56"/>
      <c r="Q33" s="56"/>
      <c r="R33" s="56"/>
      <c r="S33" s="56"/>
      <c r="T33" s="56"/>
      <c r="U33" s="56" t="e">
        <f>VLOOKUP(S33,'trasa, překážky'!$A$39:$E$44,MATCH(T33,'trasa, překážky'!$B$40:$E$40,0)+1,FALSE)</f>
        <v>#N/A</v>
      </c>
      <c r="V33" s="56"/>
      <c r="W33" s="56"/>
      <c r="X33" s="56" t="e">
        <f>VLOOKUP(V33,'trasa, překážky'!$A$32:$E$37,MATCH(W33,'trasa, překážky'!$B$32:$E$32,0)+1, FALSE)</f>
        <v>#N/A</v>
      </c>
      <c r="Y33" s="56"/>
      <c r="Z33" s="56"/>
      <c r="AA33" s="56" t="e">
        <f>VLOOKUP(Y33,břeh!$A$14:$D$22,MATCH(Z33,břeh!$B$14:$D$14,0)+1,FALSE)</f>
        <v>#N/A</v>
      </c>
      <c r="AB33" s="56"/>
      <c r="AC33" s="56"/>
      <c r="AD33" s="56"/>
      <c r="AE33" s="63" t="e">
        <f>IF(OR(C33="Nádrž",C33="Zatrubněný"),břeh!$H$2,IF(M33="nevýznamné","nevýznamné",IF(AND(U33&gt;2,X33&gt;2),"významné",IF(AND(X33&gt;2,AA33&gt;2),břeh!$H$2,IF(AND(U33&gt;2,AA33&gt;2),břeh!$H$2,břeh!$H$3)))))</f>
        <v>#N/A</v>
      </c>
      <c r="AF33" s="1">
        <f>IF(N33="Užívání není uznatelné",opatření!$A$24,IF(OR(N33=opatření!$A$12,N33=opatření!$A$13,N33=opatření!$A$14,N33=opatření!$A$15,N33=opatření!$A$16,N33=opatření!$A$17,N33=opatření!$A$18,N33=opatření!$A$19,N33=opatření!$A$20),opatření!$A$25,0))</f>
        <v>0</v>
      </c>
    </row>
    <row r="34" spans="1:32" x14ac:dyDescent="0.25">
      <c r="A34" s="64"/>
      <c r="B34" s="56"/>
      <c r="C34" s="56"/>
      <c r="D34" s="56"/>
      <c r="E34" s="56"/>
      <c r="F34" s="62" t="e">
        <f>VLOOKUP(D34,'trasa, překážky'!$A$2:$E$9, MATCH(určení!E34,'trasa, překážky'!$B$2:$E$2,0)+1,FALSE)</f>
        <v>#N/A</v>
      </c>
      <c r="G34" s="56"/>
      <c r="H34" s="56"/>
      <c r="I34" s="62" t="e">
        <f>VLOOKUP(G34,'trasa, překážky'!$A$32:$E$37,MATCH(H34,'trasa, překážky'!$B$32:$E$32,0)+1,FALSE)</f>
        <v>#N/A</v>
      </c>
      <c r="J34" s="56"/>
      <c r="K34" s="56"/>
      <c r="L34" s="62" t="e">
        <f>VLOOKUP(J34,břeh!$A$2:$D$9,MATCH(K34,břeh!$B$2:$D$2,0)+1,FALSE)</f>
        <v>#N/A</v>
      </c>
      <c r="M34" s="62" t="e">
        <f>IF(OR(C34="Nádrž",C34="zatrubněný"),břeh!$H$2,IF(AND(F34&gt;2,I34&gt;2),břeh!$H$2,IF(AND(I34&gt;2,L34&gt;2),břeh!$H$2,IF(AND(F34&gt;2,L34&gt;2),břeh!$H$2,břeh!$H$3))))</f>
        <v>#N/A</v>
      </c>
      <c r="N34" s="69"/>
      <c r="O34" s="69"/>
      <c r="P34" s="56"/>
      <c r="Q34" s="56"/>
      <c r="R34" s="56"/>
      <c r="S34" s="56"/>
      <c r="T34" s="56"/>
      <c r="U34" s="56" t="e">
        <f>VLOOKUP(S34,'trasa, překážky'!$A$39:$E$44,MATCH(T34,'trasa, překážky'!$B$40:$E$40,0)+1,FALSE)</f>
        <v>#N/A</v>
      </c>
      <c r="V34" s="56"/>
      <c r="W34" s="56"/>
      <c r="X34" s="56" t="e">
        <f>VLOOKUP(V34,'trasa, překážky'!$A$32:$E$37,MATCH(W34,'trasa, překážky'!$B$32:$E$32,0)+1, FALSE)</f>
        <v>#N/A</v>
      </c>
      <c r="Y34" s="56"/>
      <c r="Z34" s="56"/>
      <c r="AA34" s="56" t="e">
        <f>VLOOKUP(Y34,břeh!$A$14:$D$22,MATCH(Z34,břeh!$B$14:$D$14,0)+1,FALSE)</f>
        <v>#N/A</v>
      </c>
      <c r="AB34" s="56"/>
      <c r="AC34" s="56"/>
      <c r="AD34" s="56"/>
      <c r="AE34" s="63" t="e">
        <f>IF(OR(C34="Nádrž",C34="Zatrubněný"),břeh!$H$2,IF(M34="nevýznamné","nevýznamné",IF(AND(U34&gt;2,X34&gt;2),"významné",IF(AND(X34&gt;2,AA34&gt;2),břeh!$H$2,IF(AND(U34&gt;2,AA34&gt;2),břeh!$H$2,břeh!$H$3)))))</f>
        <v>#N/A</v>
      </c>
      <c r="AF34" s="1">
        <f>IF(N34="Užívání není uznatelné",opatření!$A$24,IF(OR(N34=opatření!$A$12,N34=opatření!$A$13,N34=opatření!$A$14,N34=opatření!$A$15,N34=opatření!$A$16,N34=opatření!$A$17,N34=opatření!$A$18,N34=opatření!$A$19,N34=opatření!$A$20),opatření!$A$25,0))</f>
        <v>0</v>
      </c>
    </row>
    <row r="35" spans="1:32" x14ac:dyDescent="0.25">
      <c r="A35" s="64"/>
      <c r="B35" s="56"/>
      <c r="C35" s="56"/>
      <c r="D35" s="56"/>
      <c r="E35" s="56"/>
      <c r="F35" s="62" t="e">
        <f>VLOOKUP(D35,'trasa, překážky'!$A$2:$E$9, MATCH(určení!E35,'trasa, překážky'!$B$2:$E$2,0)+1,FALSE)</f>
        <v>#N/A</v>
      </c>
      <c r="G35" s="56"/>
      <c r="H35" s="56"/>
      <c r="I35" s="62" t="e">
        <f>VLOOKUP(G35,'trasa, překážky'!$A$32:$E$37,MATCH(H35,'trasa, překážky'!$B$32:$E$32,0)+1,FALSE)</f>
        <v>#N/A</v>
      </c>
      <c r="J35" s="56"/>
      <c r="K35" s="56"/>
      <c r="L35" s="62" t="e">
        <f>VLOOKUP(J35,břeh!$A$2:$D$9,MATCH(K35,břeh!$B$2:$D$2,0)+1,FALSE)</f>
        <v>#N/A</v>
      </c>
      <c r="M35" s="62" t="e">
        <f>IF(OR(C35="Nádrž",C35="zatrubněný"),břeh!$H$2,IF(AND(F35&gt;2,I35&gt;2),břeh!$H$2,IF(AND(I35&gt;2,L35&gt;2),břeh!$H$2,IF(AND(F35&gt;2,L35&gt;2),břeh!$H$2,břeh!$H$3))))</f>
        <v>#N/A</v>
      </c>
      <c r="N35" s="69"/>
      <c r="O35" s="69"/>
      <c r="P35" s="56"/>
      <c r="Q35" s="56"/>
      <c r="R35" s="56"/>
      <c r="S35" s="56"/>
      <c r="T35" s="56"/>
      <c r="U35" s="56" t="e">
        <f>VLOOKUP(S35,'trasa, překážky'!$A$39:$E$44,MATCH(T35,'trasa, překážky'!$B$40:$E$40,0)+1,FALSE)</f>
        <v>#N/A</v>
      </c>
      <c r="V35" s="56"/>
      <c r="W35" s="56"/>
      <c r="X35" s="56" t="e">
        <f>VLOOKUP(V35,'trasa, překážky'!$A$32:$E$37,MATCH(W35,'trasa, překážky'!$B$32:$E$32,0)+1, FALSE)</f>
        <v>#N/A</v>
      </c>
      <c r="Y35" s="56"/>
      <c r="Z35" s="56"/>
      <c r="AA35" s="56" t="e">
        <f>VLOOKUP(Y35,břeh!$A$14:$D$22,MATCH(Z35,břeh!$B$14:$D$14,0)+1,FALSE)</f>
        <v>#N/A</v>
      </c>
      <c r="AB35" s="56"/>
      <c r="AC35" s="56"/>
      <c r="AD35" s="56"/>
      <c r="AE35" s="63" t="e">
        <f>IF(OR(C35="Nádrž",C35="Zatrubněný"),břeh!$H$2,IF(M35="nevýznamné","nevýznamné",IF(AND(U35&gt;2,X35&gt;2),"významné",IF(AND(X35&gt;2,AA35&gt;2),břeh!$H$2,IF(AND(U35&gt;2,AA35&gt;2),břeh!$H$2,břeh!$H$3)))))</f>
        <v>#N/A</v>
      </c>
      <c r="AF35" s="1">
        <f>IF(N35="Užívání není uznatelné",opatření!$A$24,IF(OR(N35=opatření!$A$12,N35=opatření!$A$13,N35=opatření!$A$14,N35=opatření!$A$15,N35=opatření!$A$16,N35=opatření!$A$17,N35=opatření!$A$18,N35=opatření!$A$19,N35=opatření!$A$20),opatření!$A$25,0))</f>
        <v>0</v>
      </c>
    </row>
    <row r="36" spans="1:32" x14ac:dyDescent="0.25">
      <c r="A36" s="64"/>
      <c r="B36" s="56"/>
      <c r="C36" s="56"/>
      <c r="D36" s="56"/>
      <c r="E36" s="56"/>
      <c r="F36" s="62" t="e">
        <f>VLOOKUP(D36,'trasa, překážky'!$A$2:$E$9, MATCH(určení!E36,'trasa, překážky'!$B$2:$E$2,0)+1,FALSE)</f>
        <v>#N/A</v>
      </c>
      <c r="G36" s="56"/>
      <c r="H36" s="56"/>
      <c r="I36" s="62" t="e">
        <f>VLOOKUP(G36,'trasa, překážky'!$A$32:$E$37,MATCH(H36,'trasa, překážky'!$B$32:$E$32,0)+1,FALSE)</f>
        <v>#N/A</v>
      </c>
      <c r="J36" s="56"/>
      <c r="K36" s="56"/>
      <c r="L36" s="62" t="e">
        <f>VLOOKUP(J36,břeh!$A$2:$D$9,MATCH(K36,břeh!$B$2:$D$2,0)+1,FALSE)</f>
        <v>#N/A</v>
      </c>
      <c r="M36" s="62" t="e">
        <f>IF(OR(C36="Nádrž",C36="zatrubněný"),břeh!$H$2,IF(AND(F36&gt;2,I36&gt;2),břeh!$H$2,IF(AND(I36&gt;2,L36&gt;2),břeh!$H$2,IF(AND(F36&gt;2,L36&gt;2),břeh!$H$2,břeh!$H$3))))</f>
        <v>#N/A</v>
      </c>
      <c r="N36" s="69"/>
      <c r="O36" s="69"/>
      <c r="P36" s="56"/>
      <c r="Q36" s="56"/>
      <c r="R36" s="56"/>
      <c r="S36" s="56"/>
      <c r="T36" s="56"/>
      <c r="U36" s="56" t="e">
        <f>VLOOKUP(S36,'trasa, překážky'!$A$39:$E$44,MATCH(T36,'trasa, překážky'!$B$40:$E$40,0)+1,FALSE)</f>
        <v>#N/A</v>
      </c>
      <c r="V36" s="56"/>
      <c r="W36" s="56"/>
      <c r="X36" s="56" t="e">
        <f>VLOOKUP(V36,'trasa, překážky'!$A$32:$E$37,MATCH(W36,'trasa, překážky'!$B$32:$E$32,0)+1, FALSE)</f>
        <v>#N/A</v>
      </c>
      <c r="Y36" s="56"/>
      <c r="Z36" s="56"/>
      <c r="AA36" s="56" t="e">
        <f>VLOOKUP(Y36,břeh!$A$14:$D$22,MATCH(Z36,břeh!$B$14:$D$14,0)+1,FALSE)</f>
        <v>#N/A</v>
      </c>
      <c r="AB36" s="56"/>
      <c r="AC36" s="56"/>
      <c r="AD36" s="56"/>
      <c r="AE36" s="63" t="e">
        <f>IF(OR(C36="Nádrž",C36="Zatrubněný"),břeh!$H$2,IF(M36="nevýznamné","nevýznamné",IF(AND(U36&gt;2,X36&gt;2),"významné",IF(AND(X36&gt;2,AA36&gt;2),břeh!$H$2,IF(AND(U36&gt;2,AA36&gt;2),břeh!$H$2,břeh!$H$3)))))</f>
        <v>#N/A</v>
      </c>
      <c r="AF36" s="1">
        <f>IF(N36="Užívání není uznatelné",opatření!$A$24,IF(OR(N36=opatření!$A$12,N36=opatření!$A$13,N36=opatření!$A$14,N36=opatření!$A$15,N36=opatření!$A$16,N36=opatření!$A$17,N36=opatření!$A$18,N36=opatření!$A$19,N36=opatření!$A$20),opatření!$A$25,0))</f>
        <v>0</v>
      </c>
    </row>
    <row r="37" spans="1:32" x14ac:dyDescent="0.25">
      <c r="A37" s="64"/>
      <c r="B37" s="56"/>
      <c r="C37" s="56"/>
      <c r="D37" s="56"/>
      <c r="E37" s="56"/>
      <c r="F37" s="62" t="e">
        <f>VLOOKUP(D37,'trasa, překážky'!$A$2:$E$9, MATCH(určení!E37,'trasa, překážky'!$B$2:$E$2,0)+1,FALSE)</f>
        <v>#N/A</v>
      </c>
      <c r="G37" s="56"/>
      <c r="H37" s="56"/>
      <c r="I37" s="62" t="e">
        <f>VLOOKUP(G37,'trasa, překážky'!$A$32:$E$37,MATCH(H37,'trasa, překážky'!$B$32:$E$32,0)+1,FALSE)</f>
        <v>#N/A</v>
      </c>
      <c r="J37" s="56"/>
      <c r="K37" s="56"/>
      <c r="L37" s="62" t="e">
        <f>VLOOKUP(J37,břeh!$A$2:$D$9,MATCH(K37,břeh!$B$2:$D$2,0)+1,FALSE)</f>
        <v>#N/A</v>
      </c>
      <c r="M37" s="62" t="e">
        <f>IF(OR(C37="Nádrž",C37="zatrubněný"),břeh!$H$2,IF(AND(F37&gt;2,I37&gt;2),břeh!$H$2,IF(AND(I37&gt;2,L37&gt;2),břeh!$H$2,IF(AND(F37&gt;2,L37&gt;2),břeh!$H$2,břeh!$H$3))))</f>
        <v>#N/A</v>
      </c>
      <c r="N37" s="69"/>
      <c r="O37" s="69"/>
      <c r="P37" s="56"/>
      <c r="Q37" s="56"/>
      <c r="R37" s="56"/>
      <c r="S37" s="56"/>
      <c r="T37" s="56"/>
      <c r="U37" s="56" t="e">
        <f>VLOOKUP(S37,'trasa, překážky'!$A$39:$E$44,MATCH(T37,'trasa, překážky'!$B$40:$E$40,0)+1,FALSE)</f>
        <v>#N/A</v>
      </c>
      <c r="V37" s="56"/>
      <c r="W37" s="56"/>
      <c r="X37" s="56" t="e">
        <f>VLOOKUP(V37,'trasa, překážky'!$A$32:$E$37,MATCH(W37,'trasa, překážky'!$B$32:$E$32,0)+1, FALSE)</f>
        <v>#N/A</v>
      </c>
      <c r="Y37" s="56"/>
      <c r="Z37" s="56"/>
      <c r="AA37" s="56" t="e">
        <f>VLOOKUP(Y37,břeh!$A$14:$D$22,MATCH(Z37,břeh!$B$14:$D$14,0)+1,FALSE)</f>
        <v>#N/A</v>
      </c>
      <c r="AB37" s="56"/>
      <c r="AC37" s="56"/>
      <c r="AD37" s="56"/>
      <c r="AE37" s="63" t="e">
        <f>IF(OR(C37="Nádrž",C37="Zatrubněný"),břeh!$H$2,IF(M37="nevýznamné","nevýznamné",IF(AND(U37&gt;2,X37&gt;2),"významné",IF(AND(X37&gt;2,AA37&gt;2),břeh!$H$2,IF(AND(U37&gt;2,AA37&gt;2),břeh!$H$2,břeh!$H$3)))))</f>
        <v>#N/A</v>
      </c>
      <c r="AF37" s="1">
        <f>IF(N37="Užívání není uznatelné",opatření!$A$24,IF(OR(N37=opatření!$A$12,N37=opatření!$A$13,N37=opatření!$A$14,N37=opatření!$A$15,N37=opatření!$A$16,N37=opatření!$A$17,N37=opatření!$A$18,N37=opatření!$A$19,N37=opatření!$A$20),opatření!$A$25,0))</f>
        <v>0</v>
      </c>
    </row>
    <row r="38" spans="1:32" x14ac:dyDescent="0.25">
      <c r="A38" s="64"/>
      <c r="B38" s="56"/>
      <c r="C38" s="56"/>
      <c r="D38" s="56"/>
      <c r="E38" s="56"/>
      <c r="F38" s="62" t="e">
        <f>VLOOKUP(D38,'trasa, překážky'!$A$2:$E$9, MATCH(určení!E38,'trasa, překážky'!$B$2:$E$2,0)+1,FALSE)</f>
        <v>#N/A</v>
      </c>
      <c r="G38" s="56"/>
      <c r="H38" s="56"/>
      <c r="I38" s="62" t="e">
        <f>VLOOKUP(G38,'trasa, překážky'!$A$32:$E$37,MATCH(H38,'trasa, překážky'!$B$32:$E$32,0)+1,FALSE)</f>
        <v>#N/A</v>
      </c>
      <c r="J38" s="56"/>
      <c r="K38" s="56"/>
      <c r="L38" s="62" t="e">
        <f>VLOOKUP(J38,břeh!$A$2:$D$9,MATCH(K38,břeh!$B$2:$D$2,0)+1,FALSE)</f>
        <v>#N/A</v>
      </c>
      <c r="M38" s="62" t="e">
        <f>IF(OR(C38="Nádrž",C38="zatrubněný"),břeh!$H$2,IF(AND(F38&gt;2,I38&gt;2),břeh!$H$2,IF(AND(I38&gt;2,L38&gt;2),břeh!$H$2,IF(AND(F38&gt;2,L38&gt;2),břeh!$H$2,břeh!$H$3))))</f>
        <v>#N/A</v>
      </c>
      <c r="N38" s="69"/>
      <c r="O38" s="69"/>
      <c r="P38" s="56"/>
      <c r="Q38" s="56"/>
      <c r="R38" s="56"/>
      <c r="S38" s="56"/>
      <c r="T38" s="56"/>
      <c r="U38" s="56" t="e">
        <f>VLOOKUP(S38,'trasa, překážky'!$A$39:$E$44,MATCH(T38,'trasa, překážky'!$B$40:$E$40,0)+1,FALSE)</f>
        <v>#N/A</v>
      </c>
      <c r="V38" s="56"/>
      <c r="W38" s="56"/>
      <c r="X38" s="56" t="e">
        <f>VLOOKUP(V38,'trasa, překážky'!$A$32:$E$37,MATCH(W38,'trasa, překážky'!$B$32:$E$32,0)+1, FALSE)</f>
        <v>#N/A</v>
      </c>
      <c r="Y38" s="56"/>
      <c r="Z38" s="56"/>
      <c r="AA38" s="56" t="e">
        <f>VLOOKUP(Y38,břeh!$A$14:$D$22,MATCH(Z38,břeh!$B$14:$D$14,0)+1,FALSE)</f>
        <v>#N/A</v>
      </c>
      <c r="AB38" s="56"/>
      <c r="AC38" s="56"/>
      <c r="AD38" s="56"/>
      <c r="AE38" s="63" t="e">
        <f>IF(OR(C38="Nádrž",C38="Zatrubněný"),břeh!$H$2,IF(M38="nevýznamné","nevýznamné",IF(AND(U38&gt;2,X38&gt;2),"významné",IF(AND(X38&gt;2,AA38&gt;2),břeh!$H$2,IF(AND(U38&gt;2,AA38&gt;2),břeh!$H$2,břeh!$H$3)))))</f>
        <v>#N/A</v>
      </c>
      <c r="AF38" s="1">
        <f>IF(N38="Užívání není uznatelné",opatření!$A$24,IF(OR(N38=opatření!$A$12,N38=opatření!$A$13,N38=opatření!$A$14,N38=opatření!$A$15,N38=opatření!$A$16,N38=opatření!$A$17,N38=opatření!$A$18,N38=opatření!$A$19,N38=opatření!$A$20),opatření!$A$25,0))</f>
        <v>0</v>
      </c>
    </row>
    <row r="39" spans="1:32" x14ac:dyDescent="0.25">
      <c r="A39" s="64"/>
      <c r="B39" s="56"/>
      <c r="C39" s="56"/>
      <c r="D39" s="56"/>
      <c r="E39" s="56"/>
      <c r="F39" s="62" t="e">
        <f>VLOOKUP(D39,'trasa, překážky'!$A$2:$E$9, MATCH(určení!E39,'trasa, překážky'!$B$2:$E$2,0)+1,FALSE)</f>
        <v>#N/A</v>
      </c>
      <c r="G39" s="56"/>
      <c r="H39" s="56"/>
      <c r="I39" s="62" t="e">
        <f>VLOOKUP(G39,'trasa, překážky'!$A$32:$E$37,MATCH(H39,'trasa, překážky'!$B$32:$E$32,0)+1,FALSE)</f>
        <v>#N/A</v>
      </c>
      <c r="J39" s="56"/>
      <c r="K39" s="56"/>
      <c r="L39" s="62" t="e">
        <f>VLOOKUP(J39,břeh!$A$2:$D$9,MATCH(K39,břeh!$B$2:$D$2,0)+1,FALSE)</f>
        <v>#N/A</v>
      </c>
      <c r="M39" s="62" t="e">
        <f>IF(OR(C39="Nádrž",C39="zatrubněný"),břeh!$H$2,IF(AND(F39&gt;2,I39&gt;2),břeh!$H$2,IF(AND(I39&gt;2,L39&gt;2),břeh!$H$2,IF(AND(F39&gt;2,L39&gt;2),břeh!$H$2,břeh!$H$3))))</f>
        <v>#N/A</v>
      </c>
      <c r="N39" s="69"/>
      <c r="O39" s="69"/>
      <c r="P39" s="56"/>
      <c r="Q39" s="56"/>
      <c r="R39" s="56"/>
      <c r="S39" s="56"/>
      <c r="T39" s="56"/>
      <c r="U39" s="56" t="e">
        <f>VLOOKUP(S39,'trasa, překážky'!$A$39:$E$44,MATCH(T39,'trasa, překážky'!$B$40:$E$40,0)+1,FALSE)</f>
        <v>#N/A</v>
      </c>
      <c r="V39" s="56"/>
      <c r="W39" s="56"/>
      <c r="X39" s="56" t="e">
        <f>VLOOKUP(V39,'trasa, překážky'!$A$32:$E$37,MATCH(W39,'trasa, překážky'!$B$32:$E$32,0)+1, FALSE)</f>
        <v>#N/A</v>
      </c>
      <c r="Y39" s="56"/>
      <c r="Z39" s="56"/>
      <c r="AA39" s="56" t="e">
        <f>VLOOKUP(Y39,břeh!$A$14:$D$22,MATCH(Z39,břeh!$B$14:$D$14,0)+1,FALSE)</f>
        <v>#N/A</v>
      </c>
      <c r="AB39" s="56"/>
      <c r="AC39" s="56"/>
      <c r="AD39" s="56"/>
      <c r="AE39" s="63" t="e">
        <f>IF(OR(C39="Nádrž",C39="Zatrubněný"),břeh!$H$2,IF(M39="nevýznamné","nevýznamné",IF(AND(U39&gt;2,X39&gt;2),"významné",IF(AND(X39&gt;2,AA39&gt;2),břeh!$H$2,IF(AND(U39&gt;2,AA39&gt;2),břeh!$H$2,břeh!$H$3)))))</f>
        <v>#N/A</v>
      </c>
      <c r="AF39" s="1">
        <f>IF(N39="Užívání není uznatelné",opatření!$A$24,IF(OR(N39=opatření!$A$12,N39=opatření!$A$13,N39=opatření!$A$14,N39=opatření!$A$15,N39=opatření!$A$16,N39=opatření!$A$17,N39=opatření!$A$18,N39=opatření!$A$19,N39=opatření!$A$20),opatření!$A$25,0))</f>
        <v>0</v>
      </c>
    </row>
    <row r="40" spans="1:32" x14ac:dyDescent="0.25">
      <c r="A40" s="64"/>
      <c r="B40" s="56"/>
      <c r="C40" s="56"/>
      <c r="D40" s="56"/>
      <c r="E40" s="56"/>
      <c r="F40" s="62" t="e">
        <f>VLOOKUP(D40,'trasa, překážky'!$A$2:$E$9, MATCH(určení!E40,'trasa, překážky'!$B$2:$E$2,0)+1,FALSE)</f>
        <v>#N/A</v>
      </c>
      <c r="G40" s="56"/>
      <c r="H40" s="56"/>
      <c r="I40" s="62" t="e">
        <f>VLOOKUP(G40,'trasa, překážky'!$A$32:$E$37,MATCH(H40,'trasa, překážky'!$B$32:$E$32,0)+1,FALSE)</f>
        <v>#N/A</v>
      </c>
      <c r="J40" s="56"/>
      <c r="K40" s="56"/>
      <c r="L40" s="62" t="e">
        <f>VLOOKUP(J40,břeh!$A$2:$D$9,MATCH(K40,břeh!$B$2:$D$2,0)+1,FALSE)</f>
        <v>#N/A</v>
      </c>
      <c r="M40" s="62" t="e">
        <f>IF(OR(C40="Nádrž",C40="zatrubněný"),břeh!$H$2,IF(AND(F40&gt;2,I40&gt;2),břeh!$H$2,IF(AND(I40&gt;2,L40&gt;2),břeh!$H$2,IF(AND(F40&gt;2,L40&gt;2),břeh!$H$2,břeh!$H$3))))</f>
        <v>#N/A</v>
      </c>
      <c r="N40" s="69"/>
      <c r="O40" s="69"/>
      <c r="P40" s="56"/>
      <c r="Q40" s="56"/>
      <c r="R40" s="56"/>
      <c r="S40" s="56"/>
      <c r="T40" s="56"/>
      <c r="U40" s="56" t="e">
        <f>VLOOKUP(S40,'trasa, překážky'!$A$39:$E$44,MATCH(T40,'trasa, překážky'!$B$40:$E$40,0)+1,FALSE)</f>
        <v>#N/A</v>
      </c>
      <c r="V40" s="56"/>
      <c r="W40" s="56"/>
      <c r="X40" s="56" t="e">
        <f>VLOOKUP(V40,'trasa, překážky'!$A$32:$E$37,MATCH(W40,'trasa, překážky'!$B$32:$E$32,0)+1, FALSE)</f>
        <v>#N/A</v>
      </c>
      <c r="Y40" s="56"/>
      <c r="Z40" s="56"/>
      <c r="AA40" s="56" t="e">
        <f>VLOOKUP(Y40,břeh!$A$14:$D$22,MATCH(Z40,břeh!$B$14:$D$14,0)+1,FALSE)</f>
        <v>#N/A</v>
      </c>
      <c r="AB40" s="56"/>
      <c r="AC40" s="56"/>
      <c r="AD40" s="56"/>
      <c r="AE40" s="63" t="e">
        <f>IF(OR(C40="Nádrž",C40="Zatrubněný"),břeh!$H$2,IF(M40="nevýznamné","nevýznamné",IF(AND(U40&gt;2,X40&gt;2),"významné",IF(AND(X40&gt;2,AA40&gt;2),břeh!$H$2,IF(AND(U40&gt;2,AA40&gt;2),břeh!$H$2,břeh!$H$3)))))</f>
        <v>#N/A</v>
      </c>
      <c r="AF40" s="1">
        <f>IF(N40="Užívání není uznatelné",opatření!$A$24,IF(OR(N40=opatření!$A$12,N40=opatření!$A$13,N40=opatření!$A$14,N40=opatření!$A$15,N40=opatření!$A$16,N40=opatření!$A$17,N40=opatření!$A$18,N40=opatření!$A$19,N40=opatření!$A$20),opatření!$A$25,0))</f>
        <v>0</v>
      </c>
    </row>
    <row r="41" spans="1:32" x14ac:dyDescent="0.25">
      <c r="A41" s="64"/>
      <c r="B41" s="56"/>
      <c r="C41" s="56"/>
      <c r="D41" s="56"/>
      <c r="E41" s="56"/>
      <c r="F41" s="62" t="e">
        <f>VLOOKUP(D41,'trasa, překážky'!$A$2:$E$9, MATCH(určení!E41,'trasa, překážky'!$B$2:$E$2,0)+1,FALSE)</f>
        <v>#N/A</v>
      </c>
      <c r="G41" s="56"/>
      <c r="H41" s="56"/>
      <c r="I41" s="62" t="e">
        <f>VLOOKUP(G41,'trasa, překážky'!$A$32:$E$37,MATCH(H41,'trasa, překážky'!$B$32:$E$32,0)+1,FALSE)</f>
        <v>#N/A</v>
      </c>
      <c r="J41" s="56"/>
      <c r="K41" s="56"/>
      <c r="L41" s="62" t="e">
        <f>VLOOKUP(J41,břeh!$A$2:$D$9,MATCH(K41,břeh!$B$2:$D$2,0)+1,FALSE)</f>
        <v>#N/A</v>
      </c>
      <c r="M41" s="62" t="e">
        <f>IF(OR(C41="Nádrž",C41="zatrubněný"),břeh!$H$2,IF(AND(F41&gt;2,I41&gt;2),břeh!$H$2,IF(AND(I41&gt;2,L41&gt;2),břeh!$H$2,IF(AND(F41&gt;2,L41&gt;2),břeh!$H$2,břeh!$H$3))))</f>
        <v>#N/A</v>
      </c>
      <c r="N41" s="69"/>
      <c r="O41" s="69"/>
      <c r="P41" s="56"/>
      <c r="Q41" s="56"/>
      <c r="R41" s="56"/>
      <c r="S41" s="56"/>
      <c r="T41" s="56"/>
      <c r="U41" s="56" t="e">
        <f>VLOOKUP(S41,'trasa, překážky'!$A$39:$E$44,MATCH(T41,'trasa, překážky'!$B$40:$E$40,0)+1,FALSE)</f>
        <v>#N/A</v>
      </c>
      <c r="V41" s="56"/>
      <c r="W41" s="56"/>
      <c r="X41" s="56" t="e">
        <f>VLOOKUP(V41,'trasa, překážky'!$A$32:$E$37,MATCH(W41,'trasa, překážky'!$B$32:$E$32,0)+1, FALSE)</f>
        <v>#N/A</v>
      </c>
      <c r="Y41" s="56"/>
      <c r="Z41" s="56"/>
      <c r="AA41" s="56" t="e">
        <f>VLOOKUP(Y41,břeh!$A$14:$D$22,MATCH(Z41,břeh!$B$14:$D$14,0)+1,FALSE)</f>
        <v>#N/A</v>
      </c>
      <c r="AB41" s="56"/>
      <c r="AC41" s="56"/>
      <c r="AD41" s="56"/>
      <c r="AE41" s="63" t="e">
        <f>IF(OR(C41="Nádrž",C41="Zatrubněný"),břeh!$H$2,IF(M41="nevýznamné","nevýznamné",IF(AND(U41&gt;2,X41&gt;2),"významné",IF(AND(X41&gt;2,AA41&gt;2),břeh!$H$2,IF(AND(U41&gt;2,AA41&gt;2),břeh!$H$2,břeh!$H$3)))))</f>
        <v>#N/A</v>
      </c>
      <c r="AF41" s="1">
        <f>IF(N41="Užívání není uznatelné",opatření!$A$24,IF(OR(N41=opatření!$A$12,N41=opatření!$A$13,N41=opatření!$A$14,N41=opatření!$A$15,N41=opatření!$A$16,N41=opatření!$A$17,N41=opatření!$A$18,N41=opatření!$A$19,N41=opatření!$A$20),opatření!$A$25,0))</f>
        <v>0</v>
      </c>
    </row>
    <row r="42" spans="1:32" x14ac:dyDescent="0.25">
      <c r="A42" s="64"/>
      <c r="B42" s="56"/>
      <c r="C42" s="56"/>
      <c r="D42" s="56"/>
      <c r="E42" s="56"/>
      <c r="F42" s="62" t="e">
        <f>VLOOKUP(D42,'trasa, překážky'!$A$2:$E$9, MATCH(určení!E42,'trasa, překážky'!$B$2:$E$2,0)+1,FALSE)</f>
        <v>#N/A</v>
      </c>
      <c r="G42" s="56"/>
      <c r="H42" s="56"/>
      <c r="I42" s="62" t="e">
        <f>VLOOKUP(G42,'trasa, překážky'!$A$32:$E$37,MATCH(H42,'trasa, překážky'!$B$32:$E$32,0)+1,FALSE)</f>
        <v>#N/A</v>
      </c>
      <c r="J42" s="56"/>
      <c r="K42" s="56"/>
      <c r="L42" s="62" t="e">
        <f>VLOOKUP(J42,břeh!$A$2:$D$9,MATCH(K42,břeh!$B$2:$D$2,0)+1,FALSE)</f>
        <v>#N/A</v>
      </c>
      <c r="M42" s="62" t="e">
        <f>IF(OR(C42="Nádrž",C42="zatrubněný"),břeh!$H$2,IF(AND(F42&gt;2,I42&gt;2),břeh!$H$2,IF(AND(I42&gt;2,L42&gt;2),břeh!$H$2,IF(AND(F42&gt;2,L42&gt;2),břeh!$H$2,břeh!$H$3))))</f>
        <v>#N/A</v>
      </c>
      <c r="N42" s="69"/>
      <c r="O42" s="69"/>
      <c r="P42" s="56"/>
      <c r="Q42" s="56"/>
      <c r="R42" s="56"/>
      <c r="S42" s="56"/>
      <c r="T42" s="56"/>
      <c r="U42" s="56" t="e">
        <f>VLOOKUP(S42,'trasa, překážky'!$A$39:$E$44,MATCH(T42,'trasa, překážky'!$B$40:$E$40,0)+1,FALSE)</f>
        <v>#N/A</v>
      </c>
      <c r="V42" s="56"/>
      <c r="W42" s="56"/>
      <c r="X42" s="56" t="e">
        <f>VLOOKUP(V42,'trasa, překážky'!$A$32:$E$37,MATCH(W42,'trasa, překážky'!$B$32:$E$32,0)+1, FALSE)</f>
        <v>#N/A</v>
      </c>
      <c r="Y42" s="56"/>
      <c r="Z42" s="56"/>
      <c r="AA42" s="56" t="e">
        <f>VLOOKUP(Y42,břeh!$A$14:$D$22,MATCH(Z42,břeh!$B$14:$D$14,0)+1,FALSE)</f>
        <v>#N/A</v>
      </c>
      <c r="AB42" s="56"/>
      <c r="AC42" s="56"/>
      <c r="AD42" s="56"/>
      <c r="AE42" s="63" t="e">
        <f>IF(OR(C42="Nádrž",C42="Zatrubněný"),břeh!$H$2,IF(M42="nevýznamné","nevýznamné",IF(AND(U42&gt;2,X42&gt;2),"významné",IF(AND(X42&gt;2,AA42&gt;2),břeh!$H$2,IF(AND(U42&gt;2,AA42&gt;2),břeh!$H$2,břeh!$H$3)))))</f>
        <v>#N/A</v>
      </c>
      <c r="AF42" s="1">
        <f>IF(N42="Užívání není uznatelné",opatření!$A$24,IF(OR(N42=opatření!$A$12,N42=opatření!$A$13,N42=opatření!$A$14,N42=opatření!$A$15,N42=opatření!$A$16,N42=opatření!$A$17,N42=opatření!$A$18,N42=opatření!$A$19,N42=opatření!$A$20),opatření!$A$25,0))</f>
        <v>0</v>
      </c>
    </row>
    <row r="43" spans="1:32" x14ac:dyDescent="0.25">
      <c r="A43" s="64"/>
      <c r="B43" s="56"/>
      <c r="C43" s="56"/>
      <c r="D43" s="56"/>
      <c r="E43" s="56"/>
      <c r="F43" s="62" t="e">
        <f>VLOOKUP(D43,'trasa, překážky'!$A$2:$E$9, MATCH(určení!E43,'trasa, překážky'!$B$2:$E$2,0)+1,FALSE)</f>
        <v>#N/A</v>
      </c>
      <c r="G43" s="56"/>
      <c r="H43" s="56"/>
      <c r="I43" s="62" t="e">
        <f>VLOOKUP(G43,'trasa, překážky'!$A$32:$E$37,MATCH(H43,'trasa, překážky'!$B$32:$E$32,0)+1,FALSE)</f>
        <v>#N/A</v>
      </c>
      <c r="J43" s="56"/>
      <c r="K43" s="56"/>
      <c r="L43" s="62" t="e">
        <f>VLOOKUP(J43,břeh!$A$2:$D$9,MATCH(K43,břeh!$B$2:$D$2,0)+1,FALSE)</f>
        <v>#N/A</v>
      </c>
      <c r="M43" s="62" t="e">
        <f>IF(OR(C43="Nádrž",C43="zatrubněný"),břeh!$H$2,IF(AND(F43&gt;2,I43&gt;2),břeh!$H$2,IF(AND(I43&gt;2,L43&gt;2),břeh!$H$2,IF(AND(F43&gt;2,L43&gt;2),břeh!$H$2,břeh!$H$3))))</f>
        <v>#N/A</v>
      </c>
      <c r="N43" s="69"/>
      <c r="O43" s="69"/>
      <c r="P43" s="56"/>
      <c r="Q43" s="56"/>
      <c r="R43" s="56"/>
      <c r="S43" s="56"/>
      <c r="T43" s="56"/>
      <c r="U43" s="56" t="e">
        <f>VLOOKUP(S43,'trasa, překážky'!$A$39:$E$44,MATCH(T43,'trasa, překážky'!$B$40:$E$40,0)+1,FALSE)</f>
        <v>#N/A</v>
      </c>
      <c r="V43" s="56"/>
      <c r="W43" s="56"/>
      <c r="X43" s="56" t="e">
        <f>VLOOKUP(V43,'trasa, překážky'!$A$32:$E$37,MATCH(W43,'trasa, překážky'!$B$32:$E$32,0)+1, FALSE)</f>
        <v>#N/A</v>
      </c>
      <c r="Y43" s="56"/>
      <c r="Z43" s="56"/>
      <c r="AA43" s="56" t="e">
        <f>VLOOKUP(Y43,břeh!$A$14:$D$22,MATCH(Z43,břeh!$B$14:$D$14,0)+1,FALSE)</f>
        <v>#N/A</v>
      </c>
      <c r="AB43" s="56"/>
      <c r="AC43" s="56"/>
      <c r="AD43" s="56"/>
      <c r="AE43" s="63" t="e">
        <f>IF(OR(C43="Nádrž",C43="Zatrubněný"),břeh!$H$2,IF(M43="nevýznamné","nevýznamné",IF(AND(U43&gt;2,X43&gt;2),"významné",IF(AND(X43&gt;2,AA43&gt;2),břeh!$H$2,IF(AND(U43&gt;2,AA43&gt;2),břeh!$H$2,břeh!$H$3)))))</f>
        <v>#N/A</v>
      </c>
      <c r="AF43" s="1">
        <f>IF(N43="Užívání není uznatelné",opatření!$A$24,IF(OR(N43=opatření!$A$12,N43=opatření!$A$13,N43=opatření!$A$14,N43=opatření!$A$15,N43=opatření!$A$16,N43=opatření!$A$17,N43=opatření!$A$18,N43=opatření!$A$19,N43=opatření!$A$20),opatření!$A$25,0))</f>
        <v>0</v>
      </c>
    </row>
    <row r="44" spans="1:32" x14ac:dyDescent="0.25">
      <c r="A44" s="64"/>
      <c r="B44" s="56"/>
      <c r="C44" s="56"/>
      <c r="D44" s="56"/>
      <c r="E44" s="56"/>
      <c r="F44" s="62" t="e">
        <f>VLOOKUP(D44,'trasa, překážky'!$A$2:$E$9, MATCH(určení!E44,'trasa, překážky'!$B$2:$E$2,0)+1,FALSE)</f>
        <v>#N/A</v>
      </c>
      <c r="G44" s="56"/>
      <c r="H44" s="56"/>
      <c r="I44" s="62" t="e">
        <f>VLOOKUP(G44,'trasa, překážky'!$A$32:$E$37,MATCH(H44,'trasa, překážky'!$B$32:$E$32,0)+1,FALSE)</f>
        <v>#N/A</v>
      </c>
      <c r="J44" s="56"/>
      <c r="K44" s="56"/>
      <c r="L44" s="62" t="e">
        <f>VLOOKUP(J44,břeh!$A$2:$D$9,MATCH(K44,břeh!$B$2:$D$2,0)+1,FALSE)</f>
        <v>#N/A</v>
      </c>
      <c r="M44" s="62" t="e">
        <f>IF(OR(C44="Nádrž",C44="zatrubněný"),břeh!$H$2,IF(AND(F44&gt;2,I44&gt;2),břeh!$H$2,IF(AND(I44&gt;2,L44&gt;2),břeh!$H$2,IF(AND(F44&gt;2,L44&gt;2),břeh!$H$2,břeh!$H$3))))</f>
        <v>#N/A</v>
      </c>
      <c r="N44" s="69"/>
      <c r="O44" s="69"/>
      <c r="P44" s="56"/>
      <c r="Q44" s="56"/>
      <c r="R44" s="56"/>
      <c r="S44" s="56"/>
      <c r="T44" s="56"/>
      <c r="U44" s="56" t="e">
        <f>VLOOKUP(S44,'trasa, překážky'!$A$39:$E$44,MATCH(T44,'trasa, překážky'!$B$40:$E$40,0)+1,FALSE)</f>
        <v>#N/A</v>
      </c>
      <c r="V44" s="56"/>
      <c r="W44" s="56"/>
      <c r="X44" s="56" t="e">
        <f>VLOOKUP(V44,'trasa, překážky'!$A$32:$E$37,MATCH(W44,'trasa, překážky'!$B$32:$E$32,0)+1, FALSE)</f>
        <v>#N/A</v>
      </c>
      <c r="Y44" s="56"/>
      <c r="Z44" s="56"/>
      <c r="AA44" s="56" t="e">
        <f>VLOOKUP(Y44,břeh!$A$14:$D$22,MATCH(Z44,břeh!$B$14:$D$14,0)+1,FALSE)</f>
        <v>#N/A</v>
      </c>
      <c r="AB44" s="56"/>
      <c r="AC44" s="56"/>
      <c r="AD44" s="56"/>
      <c r="AE44" s="63" t="e">
        <f>IF(OR(C44="Nádrž",C44="Zatrubněný"),břeh!$H$2,IF(M44="nevýznamné","nevýznamné",IF(AND(U44&gt;2,X44&gt;2),"významné",IF(AND(X44&gt;2,AA44&gt;2),břeh!$H$2,IF(AND(U44&gt;2,AA44&gt;2),břeh!$H$2,břeh!$H$3)))))</f>
        <v>#N/A</v>
      </c>
      <c r="AF44" s="1">
        <f>IF(N44="Užívání není uznatelné",opatření!$A$24,IF(OR(N44=opatření!$A$12,N44=opatření!$A$13,N44=opatření!$A$14,N44=opatření!$A$15,N44=opatření!$A$16,N44=opatření!$A$17,N44=opatření!$A$18,N44=opatření!$A$19,N44=opatření!$A$20),opatření!$A$25,0))</f>
        <v>0</v>
      </c>
    </row>
    <row r="45" spans="1:32" x14ac:dyDescent="0.25">
      <c r="A45" s="64"/>
      <c r="B45" s="56"/>
      <c r="C45" s="56"/>
      <c r="D45" s="56"/>
      <c r="E45" s="56"/>
      <c r="F45" s="62" t="e">
        <f>VLOOKUP(D45,'trasa, překážky'!$A$2:$E$9, MATCH(určení!E45,'trasa, překážky'!$B$2:$E$2,0)+1,FALSE)</f>
        <v>#N/A</v>
      </c>
      <c r="G45" s="56"/>
      <c r="H45" s="56"/>
      <c r="I45" s="62" t="e">
        <f>VLOOKUP(G45,'trasa, překážky'!$A$32:$E$37,MATCH(H45,'trasa, překážky'!$B$32:$E$32,0)+1,FALSE)</f>
        <v>#N/A</v>
      </c>
      <c r="J45" s="56"/>
      <c r="K45" s="56"/>
      <c r="L45" s="62" t="e">
        <f>VLOOKUP(J45,břeh!$A$2:$D$9,MATCH(K45,břeh!$B$2:$D$2,0)+1,FALSE)</f>
        <v>#N/A</v>
      </c>
      <c r="M45" s="62" t="e">
        <f>IF(OR(C45="Nádrž",C45="zatrubněný"),břeh!$H$2,IF(AND(F45&gt;2,I45&gt;2),břeh!$H$2,IF(AND(I45&gt;2,L45&gt;2),břeh!$H$2,IF(AND(F45&gt;2,L45&gt;2),břeh!$H$2,břeh!$H$3))))</f>
        <v>#N/A</v>
      </c>
      <c r="N45" s="69"/>
      <c r="O45" s="69"/>
      <c r="P45" s="56"/>
      <c r="Q45" s="56"/>
      <c r="R45" s="56"/>
      <c r="S45" s="56"/>
      <c r="T45" s="56"/>
      <c r="U45" s="56" t="e">
        <f>VLOOKUP(S45,'trasa, překážky'!$A$39:$E$44,MATCH(T45,'trasa, překážky'!$B$40:$E$40,0)+1,FALSE)</f>
        <v>#N/A</v>
      </c>
      <c r="V45" s="56"/>
      <c r="W45" s="56"/>
      <c r="X45" s="56" t="e">
        <f>VLOOKUP(V45,'trasa, překážky'!$A$32:$E$37,MATCH(W45,'trasa, překážky'!$B$32:$E$32,0)+1, FALSE)</f>
        <v>#N/A</v>
      </c>
      <c r="Y45" s="56"/>
      <c r="Z45" s="56"/>
      <c r="AA45" s="56" t="e">
        <f>VLOOKUP(Y45,břeh!$A$14:$D$22,MATCH(Z45,břeh!$B$14:$D$14,0)+1,FALSE)</f>
        <v>#N/A</v>
      </c>
      <c r="AB45" s="56"/>
      <c r="AC45" s="56"/>
      <c r="AD45" s="56"/>
      <c r="AE45" s="63" t="e">
        <f>IF(OR(C45="Nádrž",C45="Zatrubněný"),břeh!$H$2,IF(M45="nevýznamné","nevýznamné",IF(AND(U45&gt;2,X45&gt;2),"významné",IF(AND(X45&gt;2,AA45&gt;2),břeh!$H$2,IF(AND(U45&gt;2,AA45&gt;2),břeh!$H$2,břeh!$H$3)))))</f>
        <v>#N/A</v>
      </c>
      <c r="AF45" s="1">
        <f>IF(N45="Užívání není uznatelné",opatření!$A$24,IF(OR(N45=opatření!$A$12,N45=opatření!$A$13,N45=opatření!$A$14,N45=opatření!$A$15,N45=opatření!$A$16,N45=opatření!$A$17,N45=opatření!$A$18,N45=opatření!$A$19,N45=opatření!$A$20),opatření!$A$25,0))</f>
        <v>0</v>
      </c>
    </row>
    <row r="46" spans="1:32" x14ac:dyDescent="0.25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15"/>
    </row>
    <row r="47" spans="1:32" x14ac:dyDescent="0.25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</row>
    <row r="48" spans="1:32" x14ac:dyDescent="0.25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  <c r="Y48" s="15"/>
      <c r="Z48" s="15"/>
      <c r="AA48" s="15"/>
      <c r="AB48" s="15"/>
      <c r="AC48" s="15"/>
      <c r="AD48" s="15"/>
      <c r="AE48" s="15"/>
    </row>
    <row r="49" spans="1:31" x14ac:dyDescent="0.25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  <c r="Y49" s="15"/>
      <c r="Z49" s="15"/>
      <c r="AA49" s="15"/>
      <c r="AB49" s="15"/>
      <c r="AC49" s="15"/>
      <c r="AD49" s="15"/>
      <c r="AE49" s="15"/>
    </row>
    <row r="50" spans="1:31" x14ac:dyDescent="0.25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  <c r="AD50" s="15"/>
      <c r="AE50" s="15"/>
    </row>
    <row r="51" spans="1:31" x14ac:dyDescent="0.25">
      <c r="A51" s="15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  <c r="AD51" s="15"/>
      <c r="AE51" s="15"/>
    </row>
    <row r="52" spans="1:31" x14ac:dyDescent="0.25">
      <c r="A52" s="15"/>
      <c r="B52" s="15"/>
      <c r="C52" s="15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/>
      <c r="Y52" s="15"/>
      <c r="Z52" s="15"/>
      <c r="AA52" s="15"/>
      <c r="AB52" s="15"/>
      <c r="AC52" s="15"/>
      <c r="AD52" s="15"/>
      <c r="AE52" s="15"/>
    </row>
    <row r="53" spans="1:31" x14ac:dyDescent="0.25">
      <c r="A53" s="15"/>
      <c r="B53" s="15"/>
      <c r="C53" s="15"/>
      <c r="D53" s="15"/>
      <c r="E53" s="15"/>
      <c r="F53" s="15"/>
      <c r="G53" s="15"/>
      <c r="H53" s="15"/>
      <c r="I53" s="15"/>
      <c r="J53" s="15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  <c r="AC53" s="15"/>
      <c r="AD53" s="15"/>
      <c r="AE53" s="15"/>
    </row>
    <row r="54" spans="1:31" x14ac:dyDescent="0.25">
      <c r="A54" s="15"/>
      <c r="B54" s="15"/>
      <c r="C54" s="15"/>
      <c r="D54" s="15"/>
      <c r="E54" s="15"/>
      <c r="F54" s="15"/>
      <c r="G54" s="15"/>
      <c r="H54" s="15"/>
      <c r="I54" s="15"/>
      <c r="J54" s="15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  <c r="AC54" s="15"/>
      <c r="AD54" s="15"/>
      <c r="AE54" s="15"/>
    </row>
    <row r="55" spans="1:31" x14ac:dyDescent="0.25">
      <c r="A55" s="15"/>
      <c r="B55" s="15"/>
      <c r="C55" s="15"/>
      <c r="D55" s="15"/>
      <c r="E55" s="15"/>
      <c r="F55" s="15"/>
      <c r="G55" s="15"/>
      <c r="H55" s="15"/>
      <c r="I55" s="15"/>
      <c r="J55" s="15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  <c r="Y55" s="15"/>
      <c r="Z55" s="15"/>
      <c r="AA55" s="15"/>
      <c r="AB55" s="15"/>
      <c r="AC55" s="15"/>
      <c r="AD55" s="15"/>
      <c r="AE55" s="15"/>
    </row>
    <row r="56" spans="1:31" x14ac:dyDescent="0.25">
      <c r="A56" s="15"/>
      <c r="B56" s="15"/>
      <c r="C56" s="15"/>
      <c r="D56" s="15"/>
      <c r="E56" s="15"/>
      <c r="F56" s="15"/>
      <c r="G56" s="15"/>
      <c r="H56" s="15"/>
      <c r="I56" s="15"/>
      <c r="J56" s="15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  <c r="X56" s="15"/>
      <c r="Y56" s="15"/>
      <c r="Z56" s="15"/>
      <c r="AA56" s="15"/>
      <c r="AB56" s="15"/>
      <c r="AC56" s="15"/>
      <c r="AD56" s="15"/>
      <c r="AE56" s="15"/>
    </row>
    <row r="57" spans="1:31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</row>
    <row r="58" spans="1:31" x14ac:dyDescent="0.25">
      <c r="A58" s="15"/>
      <c r="B58" s="15"/>
      <c r="C58" s="15"/>
      <c r="D58" s="15"/>
      <c r="E58" s="15"/>
      <c r="F58" s="15"/>
      <c r="G58" s="15"/>
      <c r="H58" s="15"/>
      <c r="I58" s="15"/>
      <c r="J58" s="15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  <c r="Y58" s="15"/>
      <c r="Z58" s="15"/>
      <c r="AA58" s="15"/>
      <c r="AB58" s="15"/>
      <c r="AC58" s="15"/>
      <c r="AD58" s="15"/>
      <c r="AE58" s="15"/>
    </row>
    <row r="59" spans="1:31" x14ac:dyDescent="0.25">
      <c r="A59" s="15"/>
      <c r="B59" s="15"/>
      <c r="C59" s="15"/>
      <c r="D59" s="15"/>
      <c r="E59" s="15"/>
      <c r="F59" s="15"/>
      <c r="G59" s="15"/>
      <c r="H59" s="15"/>
      <c r="I59" s="15"/>
      <c r="J59" s="15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  <c r="Y59" s="15"/>
      <c r="Z59" s="15"/>
      <c r="AA59" s="15"/>
      <c r="AB59" s="15"/>
      <c r="AC59" s="15"/>
      <c r="AD59" s="15"/>
      <c r="AE59" s="15"/>
    </row>
    <row r="60" spans="1:31" x14ac:dyDescent="0.25">
      <c r="A60" s="15"/>
      <c r="B60" s="15"/>
      <c r="C60" s="15"/>
      <c r="D60" s="15"/>
      <c r="E60" s="15"/>
      <c r="F60" s="15"/>
      <c r="G60" s="15"/>
      <c r="H60" s="15"/>
      <c r="I60" s="15"/>
      <c r="J60" s="15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  <c r="Y60" s="15"/>
      <c r="Z60" s="15"/>
      <c r="AA60" s="15"/>
      <c r="AB60" s="15"/>
      <c r="AC60" s="15"/>
      <c r="AD60" s="15"/>
      <c r="AE60" s="15"/>
    </row>
    <row r="61" spans="1:31" x14ac:dyDescent="0.25">
      <c r="A61" s="15"/>
      <c r="B61" s="15"/>
      <c r="C61" s="15"/>
      <c r="D61" s="15"/>
      <c r="E61" s="15"/>
      <c r="F61" s="15"/>
      <c r="G61" s="15"/>
      <c r="H61" s="15"/>
      <c r="I61" s="15"/>
      <c r="J61" s="15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  <c r="X61" s="15"/>
      <c r="Y61" s="15"/>
      <c r="Z61" s="15"/>
      <c r="AA61" s="15"/>
      <c r="AB61" s="15"/>
      <c r="AC61" s="15"/>
      <c r="AD61" s="15"/>
      <c r="AE61" s="15"/>
    </row>
    <row r="62" spans="1:31" x14ac:dyDescent="0.25">
      <c r="A62" s="15"/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</row>
    <row r="63" spans="1:31" x14ac:dyDescent="0.25">
      <c r="A63" s="15"/>
      <c r="B63" s="15"/>
      <c r="C63" s="15"/>
      <c r="D63" s="15"/>
      <c r="E63" s="15"/>
      <c r="F63" s="15"/>
      <c r="G63" s="15"/>
      <c r="H63" s="15"/>
      <c r="I63" s="15"/>
      <c r="J63" s="15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  <c r="X63" s="15"/>
      <c r="Y63" s="15"/>
      <c r="Z63" s="15"/>
      <c r="AA63" s="15"/>
      <c r="AB63" s="15"/>
      <c r="AC63" s="15"/>
      <c r="AD63" s="15"/>
      <c r="AE63" s="15"/>
    </row>
    <row r="64" spans="1:31" x14ac:dyDescent="0.25">
      <c r="A64" s="15"/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</row>
    <row r="65" spans="1:31" x14ac:dyDescent="0.25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</row>
    <row r="66" spans="1:31" x14ac:dyDescent="0.25">
      <c r="A66" s="15"/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  <c r="AA66" s="15"/>
      <c r="AB66" s="15"/>
      <c r="AC66" s="15"/>
      <c r="AD66" s="15"/>
      <c r="AE66" s="15"/>
    </row>
    <row r="67" spans="1:31" x14ac:dyDescent="0.25">
      <c r="A67" s="15"/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  <c r="AA67" s="15"/>
      <c r="AB67" s="15"/>
      <c r="AC67" s="15"/>
      <c r="AD67" s="15"/>
      <c r="AE67" s="15"/>
    </row>
    <row r="68" spans="1:31" x14ac:dyDescent="0.25">
      <c r="A68" s="15"/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  <c r="AA68" s="15"/>
      <c r="AB68" s="15"/>
      <c r="AC68" s="15"/>
      <c r="AD68" s="15"/>
      <c r="AE68" s="15"/>
    </row>
    <row r="69" spans="1:31" x14ac:dyDescent="0.25">
      <c r="A69" s="15"/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  <c r="AA69" s="15"/>
      <c r="AB69" s="15"/>
      <c r="AC69" s="15"/>
      <c r="AD69" s="15"/>
      <c r="AE69" s="15"/>
    </row>
    <row r="70" spans="1:31" x14ac:dyDescent="0.25">
      <c r="A70" s="15"/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  <c r="AA70" s="15"/>
      <c r="AB70" s="15"/>
      <c r="AC70" s="15"/>
      <c r="AD70" s="15"/>
      <c r="AE70" s="15"/>
    </row>
    <row r="71" spans="1:31" x14ac:dyDescent="0.25">
      <c r="A71" s="15"/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</row>
    <row r="72" spans="1:31" x14ac:dyDescent="0.25">
      <c r="A72" s="15"/>
      <c r="B72" s="15"/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</row>
    <row r="73" spans="1:31" x14ac:dyDescent="0.25">
      <c r="A73" s="15"/>
      <c r="B73" s="15"/>
      <c r="C73" s="15"/>
      <c r="D73" s="15"/>
      <c r="E73" s="15"/>
      <c r="F73" s="15"/>
      <c r="G73" s="15"/>
      <c r="H73" s="15"/>
      <c r="I73" s="15"/>
      <c r="J73" s="15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  <c r="Y73" s="15"/>
      <c r="Z73" s="15"/>
      <c r="AA73" s="15"/>
      <c r="AB73" s="15"/>
      <c r="AC73" s="15"/>
      <c r="AD73" s="15"/>
      <c r="AE73" s="15"/>
    </row>
    <row r="74" spans="1:31" x14ac:dyDescent="0.25">
      <c r="A74" s="15"/>
      <c r="B74" s="15"/>
      <c r="C74" s="15"/>
      <c r="D74" s="15"/>
      <c r="E74" s="15"/>
      <c r="F74" s="15"/>
      <c r="G74" s="15"/>
      <c r="H74" s="15"/>
      <c r="I74" s="15"/>
      <c r="J74" s="15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  <c r="Y74" s="15"/>
      <c r="Z74" s="15"/>
      <c r="AA74" s="15"/>
      <c r="AB74" s="15"/>
      <c r="AC74" s="15"/>
      <c r="AD74" s="15"/>
      <c r="AE74" s="15"/>
    </row>
    <row r="75" spans="1:31" x14ac:dyDescent="0.25">
      <c r="A75" s="15"/>
      <c r="B75" s="15"/>
      <c r="C75" s="15"/>
      <c r="D75" s="15"/>
      <c r="E75" s="15"/>
      <c r="F75" s="15"/>
      <c r="G75" s="15"/>
      <c r="H75" s="15"/>
      <c r="I75" s="15"/>
      <c r="J75" s="15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  <c r="X75" s="15"/>
      <c r="Y75" s="15"/>
      <c r="Z75" s="15"/>
      <c r="AA75" s="15"/>
      <c r="AB75" s="15"/>
      <c r="AC75" s="15"/>
      <c r="AD75" s="15"/>
      <c r="AE75" s="15"/>
    </row>
    <row r="76" spans="1:31" x14ac:dyDescent="0.25">
      <c r="A76" s="15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</row>
    <row r="77" spans="1:31" x14ac:dyDescent="0.25">
      <c r="A77" s="15"/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</row>
    <row r="78" spans="1:31" x14ac:dyDescent="0.25">
      <c r="A78" s="15"/>
      <c r="B78" s="15"/>
      <c r="C78" s="15"/>
      <c r="D78" s="15"/>
      <c r="E78" s="15"/>
      <c r="F78" s="15"/>
      <c r="G78" s="15"/>
      <c r="H78" s="15"/>
      <c r="I78" s="15"/>
      <c r="J78" s="15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  <c r="Y78" s="15"/>
      <c r="Z78" s="15"/>
      <c r="AA78" s="15"/>
      <c r="AB78" s="15"/>
      <c r="AC78" s="15"/>
      <c r="AD78" s="15"/>
      <c r="AE78" s="15"/>
    </row>
    <row r="79" spans="1:31" x14ac:dyDescent="0.25">
      <c r="A79" s="15"/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</row>
    <row r="80" spans="1:31" x14ac:dyDescent="0.25">
      <c r="A80" s="15"/>
      <c r="B80" s="15"/>
      <c r="C80" s="15"/>
      <c r="D80" s="15"/>
      <c r="E80" s="15"/>
      <c r="F80" s="15"/>
      <c r="G80" s="15"/>
      <c r="H80" s="15"/>
      <c r="I80" s="15"/>
      <c r="J80" s="15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  <c r="Y80" s="15"/>
      <c r="Z80" s="15"/>
      <c r="AA80" s="15"/>
      <c r="AB80" s="15"/>
      <c r="AC80" s="15"/>
      <c r="AD80" s="15"/>
      <c r="AE80" s="15"/>
    </row>
    <row r="81" spans="1:31" x14ac:dyDescent="0.25">
      <c r="A81" s="15"/>
      <c r="B81" s="15"/>
      <c r="C81" s="15"/>
      <c r="D81" s="15"/>
      <c r="E81" s="15"/>
      <c r="F81" s="15"/>
      <c r="G81" s="15"/>
      <c r="H81" s="15"/>
      <c r="I81" s="15"/>
      <c r="J81" s="15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  <c r="Y81" s="15"/>
      <c r="Z81" s="15"/>
      <c r="AA81" s="15"/>
      <c r="AB81" s="15"/>
      <c r="AC81" s="15"/>
      <c r="AD81" s="15"/>
      <c r="AE81" s="15"/>
    </row>
    <row r="82" spans="1:31" x14ac:dyDescent="0.25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</row>
    <row r="83" spans="1:31" x14ac:dyDescent="0.25">
      <c r="A83" s="15"/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</row>
    <row r="84" spans="1:31" x14ac:dyDescent="0.25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</row>
    <row r="85" spans="1:31" x14ac:dyDescent="0.25">
      <c r="A85" s="15"/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</row>
    <row r="86" spans="1:31" x14ac:dyDescent="0.25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</row>
    <row r="87" spans="1:31" x14ac:dyDescent="0.25">
      <c r="A87" s="15"/>
      <c r="B87" s="15"/>
      <c r="C87" s="15"/>
      <c r="D87" s="15"/>
      <c r="E87" s="15"/>
      <c r="F87" s="15"/>
      <c r="G87" s="15"/>
      <c r="H87" s="15"/>
      <c r="I87" s="15"/>
      <c r="J87" s="15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  <c r="Y87" s="15"/>
      <c r="Z87" s="15"/>
      <c r="AA87" s="15"/>
      <c r="AB87" s="15"/>
      <c r="AC87" s="15"/>
      <c r="AD87" s="15"/>
      <c r="AE87" s="15"/>
    </row>
    <row r="88" spans="1:31" x14ac:dyDescent="0.25">
      <c r="A88" s="15"/>
      <c r="B88" s="15"/>
      <c r="C88" s="15"/>
      <c r="D88" s="15"/>
      <c r="E88" s="15"/>
      <c r="F88" s="15"/>
      <c r="G88" s="15"/>
      <c r="H88" s="15"/>
      <c r="I88" s="15"/>
      <c r="J88" s="15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  <c r="Y88" s="15"/>
      <c r="Z88" s="15"/>
      <c r="AA88" s="15"/>
      <c r="AB88" s="15"/>
      <c r="AC88" s="15"/>
      <c r="AD88" s="15"/>
      <c r="AE88" s="15"/>
    </row>
    <row r="89" spans="1:31" x14ac:dyDescent="0.25">
      <c r="A89" s="15"/>
      <c r="B89" s="15"/>
      <c r="C89" s="15"/>
      <c r="D89" s="15"/>
      <c r="E89" s="15"/>
      <c r="F89" s="15"/>
      <c r="G89" s="15"/>
      <c r="H89" s="15"/>
      <c r="I89" s="15"/>
      <c r="J89" s="15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  <c r="Y89" s="15"/>
      <c r="Z89" s="15"/>
      <c r="AA89" s="15"/>
      <c r="AB89" s="15"/>
      <c r="AC89" s="15"/>
      <c r="AD89" s="15"/>
      <c r="AE89" s="15"/>
    </row>
    <row r="90" spans="1:31" x14ac:dyDescent="0.25">
      <c r="A90" s="15"/>
      <c r="B90" s="15"/>
      <c r="C90" s="15"/>
      <c r="D90" s="15"/>
      <c r="E90" s="15"/>
      <c r="F90" s="15"/>
      <c r="G90" s="15"/>
      <c r="H90" s="15"/>
      <c r="I90" s="15"/>
      <c r="J90" s="15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  <c r="Y90" s="15"/>
      <c r="Z90" s="15"/>
      <c r="AA90" s="15"/>
      <c r="AB90" s="15"/>
      <c r="AC90" s="15"/>
      <c r="AD90" s="15"/>
      <c r="AE90" s="15"/>
    </row>
    <row r="91" spans="1:31" x14ac:dyDescent="0.25">
      <c r="A91" s="15"/>
      <c r="B91" s="15"/>
      <c r="C91" s="15"/>
      <c r="D91" s="15"/>
      <c r="E91" s="15"/>
      <c r="F91" s="15"/>
      <c r="G91" s="15"/>
      <c r="H91" s="15"/>
      <c r="I91" s="15"/>
      <c r="J91" s="15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  <c r="Y91" s="15"/>
      <c r="Z91" s="15"/>
      <c r="AA91" s="15"/>
      <c r="AB91" s="15"/>
      <c r="AC91" s="15"/>
      <c r="AD91" s="15"/>
      <c r="AE91" s="15"/>
    </row>
    <row r="92" spans="1:31" x14ac:dyDescent="0.25">
      <c r="A92" s="15"/>
      <c r="B92" s="15"/>
      <c r="C92" s="15"/>
      <c r="D92" s="15"/>
      <c r="E92" s="15"/>
      <c r="F92" s="15"/>
      <c r="G92" s="15"/>
      <c r="H92" s="15"/>
      <c r="I92" s="15"/>
      <c r="J92" s="15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  <c r="Y92" s="15"/>
      <c r="Z92" s="15"/>
      <c r="AA92" s="15"/>
      <c r="AB92" s="15"/>
      <c r="AC92" s="15"/>
      <c r="AD92" s="15"/>
      <c r="AE92" s="15"/>
    </row>
    <row r="93" spans="1:31" x14ac:dyDescent="0.25">
      <c r="A93" s="15"/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</row>
    <row r="94" spans="1:31" x14ac:dyDescent="0.25">
      <c r="A94" s="15"/>
      <c r="B94" s="15"/>
      <c r="C94" s="15"/>
      <c r="D94" s="15"/>
      <c r="E94" s="15"/>
      <c r="F94" s="15"/>
      <c r="G94" s="15"/>
      <c r="H94" s="15"/>
      <c r="I94" s="15"/>
      <c r="J94" s="15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  <c r="Y94" s="15"/>
      <c r="Z94" s="15"/>
      <c r="AA94" s="15"/>
      <c r="AB94" s="15"/>
      <c r="AC94" s="15"/>
      <c r="AD94" s="15"/>
      <c r="AE94" s="15"/>
    </row>
    <row r="95" spans="1:31" x14ac:dyDescent="0.25">
      <c r="A95" s="15"/>
      <c r="B95" s="15"/>
      <c r="C95" s="15"/>
      <c r="D95" s="15"/>
      <c r="E95" s="15"/>
      <c r="F95" s="15"/>
      <c r="G95" s="15"/>
      <c r="H95" s="15"/>
      <c r="I95" s="15"/>
      <c r="J95" s="15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  <c r="Y95" s="15"/>
      <c r="Z95" s="15"/>
      <c r="AA95" s="15"/>
      <c r="AB95" s="15"/>
      <c r="AC95" s="15"/>
      <c r="AD95" s="15"/>
      <c r="AE95" s="15"/>
    </row>
    <row r="96" spans="1:31" x14ac:dyDescent="0.25">
      <c r="A96" s="15"/>
      <c r="B96" s="15"/>
      <c r="C96" s="15"/>
      <c r="D96" s="15"/>
      <c r="E96" s="15"/>
      <c r="F96" s="15"/>
      <c r="G96" s="15"/>
      <c r="H96" s="15"/>
      <c r="I96" s="15"/>
      <c r="J96" s="15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</row>
    <row r="97" spans="1:31" x14ac:dyDescent="0.25">
      <c r="A97" s="15"/>
      <c r="B97" s="15"/>
      <c r="C97" s="15"/>
      <c r="D97" s="15"/>
      <c r="E97" s="15"/>
      <c r="F97" s="15"/>
      <c r="G97" s="15"/>
      <c r="H97" s="15"/>
      <c r="I97" s="15"/>
      <c r="J97" s="15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  <c r="Y97" s="15"/>
      <c r="Z97" s="15"/>
      <c r="AA97" s="15"/>
      <c r="AB97" s="15"/>
      <c r="AC97" s="15"/>
      <c r="AD97" s="15"/>
      <c r="AE97" s="15"/>
    </row>
    <row r="98" spans="1:31" x14ac:dyDescent="0.25">
      <c r="A98" s="15"/>
      <c r="B98" s="15"/>
      <c r="C98" s="15"/>
      <c r="D98" s="15"/>
      <c r="E98" s="15"/>
      <c r="F98" s="15"/>
      <c r="G98" s="15"/>
      <c r="H98" s="15"/>
      <c r="I98" s="15"/>
      <c r="J98" s="15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  <c r="X98" s="15"/>
      <c r="Y98" s="15"/>
      <c r="Z98" s="15"/>
      <c r="AA98" s="15"/>
      <c r="AB98" s="15"/>
      <c r="AC98" s="15"/>
      <c r="AD98" s="15"/>
      <c r="AE98" s="15"/>
    </row>
    <row r="99" spans="1:31" x14ac:dyDescent="0.25">
      <c r="A99" s="15"/>
      <c r="B99" s="15"/>
      <c r="C99" s="15"/>
      <c r="D99" s="15"/>
      <c r="E99" s="15"/>
      <c r="F99" s="15"/>
      <c r="G99" s="15"/>
      <c r="H99" s="15"/>
      <c r="I99" s="15"/>
      <c r="J99" s="15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</row>
    <row r="100" spans="1:31" x14ac:dyDescent="0.25">
      <c r="A100" s="15"/>
      <c r="B100" s="15"/>
      <c r="C100" s="15"/>
      <c r="D100" s="15"/>
      <c r="E100" s="15"/>
      <c r="F100" s="15"/>
      <c r="G100" s="15"/>
      <c r="H100" s="15"/>
      <c r="I100" s="15"/>
      <c r="J100" s="15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  <c r="Y100" s="15"/>
      <c r="Z100" s="15"/>
      <c r="AA100" s="15"/>
      <c r="AB100" s="15"/>
      <c r="AC100" s="15"/>
      <c r="AD100" s="15"/>
      <c r="AE100" s="15"/>
    </row>
    <row r="101" spans="1:31" x14ac:dyDescent="0.25">
      <c r="A101" s="15"/>
      <c r="B101" s="15"/>
      <c r="C101" s="15"/>
      <c r="D101" s="15"/>
      <c r="E101" s="15"/>
      <c r="F101" s="15"/>
      <c r="G101" s="15"/>
      <c r="H101" s="15"/>
      <c r="I101" s="15"/>
      <c r="J101" s="15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</row>
    <row r="102" spans="1:31" x14ac:dyDescent="0.25">
      <c r="A102" s="15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</row>
    <row r="103" spans="1:31" x14ac:dyDescent="0.25">
      <c r="A103" s="15"/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</row>
    <row r="104" spans="1:31" x14ac:dyDescent="0.25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</row>
    <row r="105" spans="1:31" x14ac:dyDescent="0.25">
      <c r="A105" s="15"/>
      <c r="B105" s="15"/>
      <c r="C105" s="15"/>
      <c r="D105" s="15"/>
      <c r="E105" s="15"/>
      <c r="F105" s="15"/>
      <c r="G105" s="15"/>
      <c r="H105" s="15"/>
      <c r="I105" s="15"/>
      <c r="J105" s="15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</row>
    <row r="106" spans="1:31" x14ac:dyDescent="0.25">
      <c r="A106" s="15"/>
      <c r="B106" s="15"/>
      <c r="C106" s="15"/>
      <c r="D106" s="15"/>
      <c r="E106" s="15"/>
      <c r="F106" s="15"/>
      <c r="G106" s="15"/>
      <c r="H106" s="15"/>
      <c r="I106" s="15"/>
      <c r="J106" s="15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</row>
    <row r="107" spans="1:31" x14ac:dyDescent="0.25">
      <c r="A107" s="15"/>
      <c r="B107" s="15"/>
      <c r="C107" s="15"/>
      <c r="D107" s="15"/>
      <c r="E107" s="15"/>
      <c r="F107" s="15"/>
      <c r="G107" s="15"/>
      <c r="H107" s="15"/>
      <c r="I107" s="15"/>
      <c r="J107" s="15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</row>
    <row r="108" spans="1:31" x14ac:dyDescent="0.25">
      <c r="A108" s="15"/>
      <c r="B108" s="15"/>
      <c r="C108" s="15"/>
      <c r="D108" s="15"/>
      <c r="E108" s="15"/>
      <c r="F108" s="15"/>
      <c r="G108" s="15"/>
      <c r="H108" s="15"/>
      <c r="I108" s="15"/>
      <c r="J108" s="15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</row>
    <row r="109" spans="1:31" x14ac:dyDescent="0.25">
      <c r="A109" s="15"/>
      <c r="B109" s="15"/>
      <c r="C109" s="15"/>
      <c r="D109" s="15"/>
      <c r="E109" s="15"/>
      <c r="F109" s="15"/>
      <c r="G109" s="15"/>
      <c r="H109" s="15"/>
      <c r="I109" s="15"/>
      <c r="J109" s="15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  <c r="Y109" s="15"/>
      <c r="Z109" s="15"/>
      <c r="AA109" s="15"/>
      <c r="AB109" s="15"/>
      <c r="AC109" s="15"/>
      <c r="AD109" s="15"/>
      <c r="AE109" s="15"/>
    </row>
    <row r="110" spans="1:31" x14ac:dyDescent="0.25">
      <c r="A110" s="15"/>
      <c r="B110" s="15"/>
      <c r="C110" s="15"/>
      <c r="D110" s="15"/>
      <c r="E110" s="15"/>
      <c r="F110" s="15"/>
      <c r="G110" s="15"/>
      <c r="H110" s="15"/>
      <c r="I110" s="15"/>
      <c r="J110" s="15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  <c r="Y110" s="15"/>
      <c r="Z110" s="15"/>
      <c r="AA110" s="15"/>
      <c r="AB110" s="15"/>
      <c r="AC110" s="15"/>
      <c r="AD110" s="15"/>
      <c r="AE110" s="15"/>
    </row>
    <row r="111" spans="1:31" x14ac:dyDescent="0.25">
      <c r="A111" s="15"/>
      <c r="B111" s="15"/>
      <c r="C111" s="15"/>
      <c r="D111" s="15"/>
      <c r="E111" s="15"/>
      <c r="F111" s="15"/>
      <c r="G111" s="15"/>
      <c r="H111" s="15"/>
      <c r="I111" s="15"/>
      <c r="J111" s="15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</row>
    <row r="112" spans="1:31" x14ac:dyDescent="0.25">
      <c r="A112" s="15"/>
      <c r="B112" s="15"/>
      <c r="C112" s="15"/>
      <c r="D112" s="15"/>
      <c r="E112" s="15"/>
      <c r="F112" s="15"/>
      <c r="G112" s="15"/>
      <c r="H112" s="15"/>
      <c r="I112" s="15"/>
      <c r="J112" s="15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</row>
    <row r="113" spans="1:31" x14ac:dyDescent="0.25">
      <c r="A113" s="15"/>
      <c r="B113" s="15"/>
      <c r="C113" s="15"/>
      <c r="D113" s="15"/>
      <c r="E113" s="15"/>
      <c r="F113" s="15"/>
      <c r="G113" s="15"/>
      <c r="H113" s="15"/>
      <c r="I113" s="15"/>
      <c r="J113" s="15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  <c r="Y113" s="15"/>
      <c r="Z113" s="15"/>
      <c r="AA113" s="15"/>
      <c r="AB113" s="15"/>
      <c r="AC113" s="15"/>
      <c r="AD113" s="15"/>
      <c r="AE113" s="15"/>
    </row>
    <row r="114" spans="1:31" x14ac:dyDescent="0.25">
      <c r="A114" s="15"/>
      <c r="B114" s="15"/>
      <c r="C114" s="15"/>
      <c r="D114" s="15"/>
      <c r="E114" s="15"/>
      <c r="F114" s="15"/>
      <c r="G114" s="15"/>
      <c r="H114" s="15"/>
      <c r="I114" s="15"/>
      <c r="J114" s="15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</row>
    <row r="115" spans="1:31" x14ac:dyDescent="0.25">
      <c r="A115" s="15"/>
      <c r="B115" s="15"/>
      <c r="C115" s="15"/>
      <c r="D115" s="15"/>
      <c r="E115" s="15"/>
      <c r="F115" s="15"/>
      <c r="G115" s="15"/>
      <c r="H115" s="15"/>
      <c r="I115" s="15"/>
      <c r="J115" s="15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  <c r="Y115" s="15"/>
      <c r="Z115" s="15"/>
      <c r="AA115" s="15"/>
      <c r="AB115" s="15"/>
      <c r="AC115" s="15"/>
      <c r="AD115" s="15"/>
      <c r="AE115" s="15"/>
    </row>
    <row r="116" spans="1:31" x14ac:dyDescent="0.25">
      <c r="A116" s="15"/>
      <c r="B116" s="15"/>
      <c r="C116" s="15"/>
      <c r="D116" s="15"/>
      <c r="E116" s="15"/>
      <c r="F116" s="15"/>
      <c r="G116" s="15"/>
      <c r="H116" s="15"/>
      <c r="I116" s="15"/>
      <c r="J116" s="15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  <c r="Y116" s="15"/>
      <c r="Z116" s="15"/>
      <c r="AA116" s="15"/>
      <c r="AB116" s="15"/>
      <c r="AC116" s="15"/>
      <c r="AD116" s="15"/>
      <c r="AE116" s="15"/>
    </row>
    <row r="117" spans="1:31" x14ac:dyDescent="0.25">
      <c r="A117" s="15"/>
      <c r="B117" s="15"/>
      <c r="C117" s="15"/>
      <c r="D117" s="15"/>
      <c r="E117" s="15"/>
      <c r="F117" s="15"/>
      <c r="G117" s="15"/>
      <c r="H117" s="15"/>
      <c r="I117" s="15"/>
      <c r="J117" s="15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</row>
    <row r="118" spans="1:31" x14ac:dyDescent="0.25">
      <c r="A118" s="15"/>
      <c r="B118" s="15"/>
      <c r="C118" s="15"/>
      <c r="D118" s="15"/>
      <c r="E118" s="15"/>
      <c r="F118" s="15"/>
      <c r="G118" s="15"/>
      <c r="H118" s="15"/>
      <c r="I118" s="15"/>
      <c r="J118" s="15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</row>
    <row r="119" spans="1:31" x14ac:dyDescent="0.25">
      <c r="A119" s="15"/>
      <c r="B119" s="15"/>
      <c r="C119" s="15"/>
      <c r="D119" s="15"/>
      <c r="E119" s="15"/>
      <c r="F119" s="15"/>
      <c r="G119" s="15"/>
      <c r="H119" s="15"/>
      <c r="I119" s="15"/>
      <c r="J119" s="15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</row>
    <row r="120" spans="1:31" x14ac:dyDescent="0.25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</row>
    <row r="121" spans="1:31" x14ac:dyDescent="0.25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  <c r="AD121" s="15"/>
      <c r="AE121" s="15"/>
    </row>
    <row r="122" spans="1:31" x14ac:dyDescent="0.25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</row>
    <row r="123" spans="1:31" x14ac:dyDescent="0.25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</row>
    <row r="124" spans="1:31" x14ac:dyDescent="0.25">
      <c r="A124" s="15"/>
      <c r="B124" s="15"/>
      <c r="C124" s="15"/>
      <c r="D124" s="15"/>
      <c r="E124" s="15"/>
      <c r="F124" s="15"/>
      <c r="G124" s="15"/>
      <c r="H124" s="15"/>
      <c r="I124" s="15"/>
      <c r="J124" s="15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</row>
    <row r="125" spans="1:31" x14ac:dyDescent="0.25">
      <c r="A125" s="15"/>
      <c r="B125" s="15"/>
      <c r="C125" s="15"/>
      <c r="D125" s="15"/>
      <c r="E125" s="15"/>
      <c r="F125" s="15"/>
      <c r="G125" s="15"/>
      <c r="H125" s="15"/>
      <c r="I125" s="15"/>
      <c r="J125" s="15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</row>
    <row r="126" spans="1:31" x14ac:dyDescent="0.25">
      <c r="A126" s="15"/>
      <c r="B126" s="15"/>
      <c r="C126" s="15"/>
      <c r="D126" s="15"/>
      <c r="E126" s="15"/>
      <c r="F126" s="15"/>
      <c r="G126" s="15"/>
      <c r="H126" s="15"/>
      <c r="I126" s="15"/>
      <c r="J126" s="15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  <c r="AD126" s="15"/>
      <c r="AE126" s="15"/>
    </row>
    <row r="127" spans="1:31" x14ac:dyDescent="0.25">
      <c r="A127" s="15"/>
      <c r="B127" s="15"/>
      <c r="C127" s="15"/>
      <c r="D127" s="15"/>
      <c r="E127" s="15"/>
      <c r="F127" s="15"/>
      <c r="G127" s="15"/>
      <c r="H127" s="15"/>
      <c r="I127" s="15"/>
      <c r="J127" s="15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</row>
    <row r="128" spans="1:31" x14ac:dyDescent="0.25">
      <c r="A128" s="15"/>
      <c r="B128" s="15"/>
      <c r="C128" s="15"/>
      <c r="D128" s="15"/>
      <c r="E128" s="15"/>
      <c r="F128" s="15"/>
      <c r="G128" s="15"/>
      <c r="H128" s="15"/>
      <c r="I128" s="15"/>
      <c r="J128" s="15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</row>
    <row r="129" spans="1:31" x14ac:dyDescent="0.25">
      <c r="A129" s="15"/>
      <c r="B129" s="15"/>
      <c r="C129" s="15"/>
      <c r="D129" s="15"/>
      <c r="E129" s="15"/>
      <c r="F129" s="15"/>
      <c r="G129" s="15"/>
      <c r="H129" s="15"/>
      <c r="I129" s="15"/>
      <c r="J129" s="15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  <c r="AD129" s="15"/>
      <c r="AE129" s="15"/>
    </row>
    <row r="130" spans="1:31" x14ac:dyDescent="0.25">
      <c r="A130" s="15"/>
      <c r="B130" s="15"/>
      <c r="C130" s="15"/>
      <c r="D130" s="15"/>
      <c r="E130" s="15"/>
      <c r="F130" s="15"/>
      <c r="G130" s="15"/>
      <c r="H130" s="15"/>
      <c r="I130" s="15"/>
      <c r="J130" s="15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</row>
    <row r="131" spans="1:31" x14ac:dyDescent="0.25">
      <c r="A131" s="15"/>
      <c r="B131" s="15"/>
      <c r="C131" s="15"/>
      <c r="D131" s="15"/>
      <c r="E131" s="15"/>
      <c r="F131" s="15"/>
      <c r="G131" s="15"/>
      <c r="H131" s="15"/>
      <c r="I131" s="15"/>
      <c r="J131" s="15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</row>
    <row r="132" spans="1:31" x14ac:dyDescent="0.25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  <c r="AD132" s="15"/>
      <c r="AE132" s="15"/>
    </row>
    <row r="133" spans="1:31" x14ac:dyDescent="0.25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</row>
    <row r="134" spans="1:31" x14ac:dyDescent="0.25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</row>
    <row r="135" spans="1:31" x14ac:dyDescent="0.25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</row>
    <row r="136" spans="1:31" x14ac:dyDescent="0.25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  <c r="Y136" s="15"/>
      <c r="Z136" s="15"/>
      <c r="AA136" s="15"/>
      <c r="AB136" s="15"/>
      <c r="AC136" s="15"/>
      <c r="AD136" s="15"/>
      <c r="AE136" s="15"/>
    </row>
    <row r="137" spans="1:31" x14ac:dyDescent="0.25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</row>
    <row r="138" spans="1:31" x14ac:dyDescent="0.25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  <c r="Y138" s="15"/>
      <c r="Z138" s="15"/>
      <c r="AA138" s="15"/>
      <c r="AB138" s="15"/>
      <c r="AC138" s="15"/>
      <c r="AD138" s="15"/>
      <c r="AE138" s="15"/>
    </row>
    <row r="139" spans="1:31" x14ac:dyDescent="0.25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</row>
    <row r="140" spans="1:31" x14ac:dyDescent="0.25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</row>
  </sheetData>
  <sheetProtection password="8F93" sheet="1" objects="1" scenarios="1"/>
  <scenarios current="1" sqref="F6">
    <scenario name="upravenost" locked="1" count="1" user="Author" comment="Created by Author on 1/30/2013">
      <inputCells r="D6" val="Přirozeně zákrutový"/>
    </scenario>
    <scenario name="Uprava" locked="1" count="1" user="Author" comment="Created by Author on 1/30/2013">
      <inputCells r="E6" val="Meandrující"/>
    </scenario>
  </scenarios>
  <mergeCells count="24">
    <mergeCell ref="D4:F4"/>
    <mergeCell ref="C3:C5"/>
    <mergeCell ref="AG7:AG8"/>
    <mergeCell ref="N3:N5"/>
    <mergeCell ref="P3:R4"/>
    <mergeCell ref="AF4:AF5"/>
    <mergeCell ref="O3:O5"/>
    <mergeCell ref="AF1:AG3"/>
    <mergeCell ref="H1:AE1"/>
    <mergeCell ref="H2:AE2"/>
    <mergeCell ref="AG9:AG10"/>
    <mergeCell ref="S4:U4"/>
    <mergeCell ref="V4:X4"/>
    <mergeCell ref="M4:M5"/>
    <mergeCell ref="D3:M3"/>
    <mergeCell ref="Y4:AA4"/>
    <mergeCell ref="S3:AE3"/>
    <mergeCell ref="AE4:AE5"/>
    <mergeCell ref="AB4:AD4"/>
    <mergeCell ref="G4:I4"/>
    <mergeCell ref="J4:L4"/>
    <mergeCell ref="A1:F2"/>
    <mergeCell ref="A3:A5"/>
    <mergeCell ref="B4:B5"/>
  </mergeCells>
  <dataValidations count="3">
    <dataValidation type="whole" showInputMessage="1" showErrorMessage="1" sqref="AA46 L6:L45">
      <formula1>1</formula1>
      <formula2>5</formula2>
    </dataValidation>
    <dataValidation type="whole" allowBlank="1" showInputMessage="1" showErrorMessage="1" sqref="U46 I46 X46">
      <formula1>1</formula1>
      <formula2>5</formula2>
    </dataValidation>
    <dataValidation showInputMessage="1" showErrorMessage="1" sqref="M6:M45 AA6:AA45 AE6:AE45"/>
  </dataValidations>
  <pageMargins left="0.7" right="0.7" top="0.78740157499999996" bottom="0.78740157499999996" header="0.3" footer="0.3"/>
  <pageSetup paperSize="9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24">
        <x14:dataValidation type="list" allowBlank="1" showInputMessage="1" showErrorMessage="1">
          <x14:formula1>
            <xm:f>'trasa, překážky'!$A$27:$A$29</xm:f>
          </x14:formula1>
          <xm:sqref>G46 V46</xm:sqref>
        </x14:dataValidation>
        <x14:dataValidation type="list" allowBlank="1" showInputMessage="1" showErrorMessage="1">
          <x14:formula1>
            <xm:f>'trasa, překážky'!$B$20:$B$24</xm:f>
          </x14:formula1>
          <xm:sqref>W46</xm:sqref>
        </x14:dataValidation>
        <x14:dataValidation type="list" allowBlank="1" showInputMessage="1" showErrorMessage="1">
          <x14:formula1>
            <xm:f>'trasa, překážky'!$C$27:$C$29</xm:f>
          </x14:formula1>
          <xm:sqref>H46</xm:sqref>
        </x14:dataValidation>
        <x14:dataValidation type="list" showInputMessage="1" showErrorMessage="1">
          <x14:formula1>
            <xm:f>břeh!$F$2:$F$4</xm:f>
          </x14:formula1>
          <xm:sqref>Z46 K6:K46</xm:sqref>
        </x14:dataValidation>
        <x14:dataValidation type="list" showInputMessage="1" showErrorMessage="1">
          <x14:formula1>
            <xm:f>břeh!$H$2:$H$4</xm:f>
          </x14:formula1>
          <xm:sqref>M46</xm:sqref>
        </x14:dataValidation>
        <x14:dataValidation type="list" showInputMessage="1" showErrorMessage="1">
          <x14:formula1>
            <xm:f>břeh!$H$2:$H$3</xm:f>
          </x14:formula1>
          <xm:sqref>AE46</xm:sqref>
        </x14:dataValidation>
        <x14:dataValidation type="list" showInputMessage="1" showErrorMessage="1">
          <x14:formula1>
            <xm:f>'trasa, překážky'!$B$11:$B$13</xm:f>
          </x14:formula1>
          <xm:sqref>C6:C46</xm:sqref>
        </x14:dataValidation>
        <x14:dataValidation type="list" showInputMessage="1" showErrorMessage="1">
          <x14:formula1>
            <xm:f>'trasa, překážky'!$A$3:$A$9</xm:f>
          </x14:formula1>
          <xm:sqref>D6:D46</xm:sqref>
        </x14:dataValidation>
        <x14:dataValidation type="list" showInputMessage="1" showErrorMessage="1">
          <x14:formula1>
            <xm:f>'trasa, překážky'!$B$2:$E$2</xm:f>
          </x14:formula1>
          <xm:sqref>E6:E46 S46:T46</xm:sqref>
        </x14:dataValidation>
        <x14:dataValidation type="list" showInputMessage="1" showErrorMessage="1">
          <x14:formula1>
            <xm:f>břeh!$A$3:$A$9</xm:f>
          </x14:formula1>
          <xm:sqref>J6:J46</xm:sqref>
        </x14:dataValidation>
        <x14:dataValidation type="list" allowBlank="1" showInputMessage="1" showErrorMessage="1">
          <x14:formula1>
            <xm:f>opatření!$A$2:$A$8</xm:f>
          </x14:formula1>
          <xm:sqref>P6:R46</xm:sqref>
        </x14:dataValidation>
        <x14:dataValidation type="list" showInputMessage="1" showErrorMessage="1">
          <x14:formula1>
            <xm:f>břeh!$A$15:$A$22</xm:f>
          </x14:formula1>
          <xm:sqref>Y6:Y46</xm:sqref>
        </x14:dataValidation>
        <x14:dataValidation type="list" showInputMessage="1" showErrorMessage="1">
          <x14:formula1>
            <xm:f>břeh!$J$2:$J$3</xm:f>
          </x14:formula1>
          <xm:sqref>AB6:AD46</xm:sqref>
        </x14:dataValidation>
        <x14:dataValidation type="list" allowBlank="1" showInputMessage="1" showErrorMessage="1">
          <x14:formula1>
            <xm:f>'trasa, překážky'!$A$33:$A$37</xm:f>
          </x14:formula1>
          <xm:sqref>V6:V45 G6:G45</xm:sqref>
        </x14:dataValidation>
        <x14:dataValidation type="list" allowBlank="1" showInputMessage="1" showErrorMessage="1">
          <x14:formula1>
            <xm:f>'trasa, překážky'!$B$32:$E$32</xm:f>
          </x14:formula1>
          <xm:sqref>W6:W45 H6:H45</xm:sqref>
        </x14:dataValidation>
        <x14:dataValidation type="list" showInputMessage="1" showErrorMessage="1">
          <x14:formula1>
            <xm:f>břeh!$B$14:$D$14</xm:f>
          </x14:formula1>
          <xm:sqref>Z6:Z45</xm:sqref>
        </x14:dataValidation>
        <x14:dataValidation type="whole" showInputMessage="1" showErrorMessage="1">
          <x14:formula1>
            <xm:f>'trasa, překážky'!#REF!</xm:f>
          </x14:formula1>
          <x14:formula2>
            <xm:f>'trasa, překážky'!#REF!</xm:f>
          </x14:formula2>
          <xm:sqref>F46</xm:sqref>
        </x14:dataValidation>
        <x14:dataValidation type="whole" allowBlank="1" showInputMessage="1" showErrorMessage="1">
          <x14:formula1>
            <xm:f>'trasa, překážky'!#REF!</xm:f>
          </x14:formula1>
          <x14:formula2>
            <xm:f>'trasa, překážky'!#REF!</xm:f>
          </x14:formula2>
          <xm:sqref>F42:F45</xm:sqref>
        </x14:dataValidation>
        <x14:dataValidation type="list" showInputMessage="1" showErrorMessage="1">
          <x14:formula1>
            <xm:f>'trasa, překážky'!$A$41:$A$44</xm:f>
          </x14:formula1>
          <xm:sqref>S6:S45</xm:sqref>
        </x14:dataValidation>
        <x14:dataValidation type="list" showInputMessage="1" showErrorMessage="1">
          <x14:formula1>
            <xm:f>'trasa, překážky'!$B$40:$E$40</xm:f>
          </x14:formula1>
          <xm:sqref>T6:T45</xm:sqref>
        </x14:dataValidation>
        <x14:dataValidation type="list" allowBlank="1" showInputMessage="1" showErrorMessage="1">
          <x14:formula1>
            <xm:f>opatření!$A$12:$A$21</xm:f>
          </x14:formula1>
          <xm:sqref>N6:N45</xm:sqref>
        </x14:dataValidation>
        <x14:dataValidation type="whole" allowBlank="1" showInputMessage="1" showErrorMessage="1">
          <x14:formula1>
            <xm:f>'trasa, překážky'!H2</xm:f>
          </x14:formula1>
          <x14:formula2>
            <xm:f>'trasa, překážky'!H6</xm:f>
          </x14:formula2>
          <xm:sqref>F6:F8</xm:sqref>
        </x14:dataValidation>
        <x14:dataValidation type="whole" allowBlank="1" showInputMessage="1" showErrorMessage="1">
          <x14:formula1>
            <xm:f>'trasa, překážky'!H9</xm:f>
          </x14:formula1>
          <x14:formula2>
            <xm:f>'trasa, překážky'!H13</xm:f>
          </x14:formula2>
          <xm:sqref>F9:F37</xm:sqref>
        </x14:dataValidation>
        <x14:dataValidation type="whole" allowBlank="1" showInputMessage="1" showErrorMessage="1">
          <x14:formula1>
            <xm:f>'trasa, překážky'!H38</xm:f>
          </x14:formula1>
          <x14:formula2>
            <xm:f>'trasa, překážky'!#REF!</xm:f>
          </x14:formula2>
          <xm:sqref>F38:F41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topLeftCell="F1" workbookViewId="0">
      <selection activeCell="L7" sqref="L7"/>
    </sheetView>
  </sheetViews>
  <sheetFormatPr defaultRowHeight="15" x14ac:dyDescent="0.25"/>
  <cols>
    <col min="1" max="1" width="30.85546875" customWidth="1"/>
    <col min="2" max="2" width="13.85546875" customWidth="1"/>
    <col min="3" max="3" width="11.7109375" customWidth="1"/>
    <col min="4" max="4" width="12.140625" customWidth="1"/>
    <col min="5" max="5" width="18" customWidth="1"/>
    <col min="8" max="8" width="31.28515625" customWidth="1"/>
    <col min="10" max="10" width="22.85546875" customWidth="1"/>
    <col min="11" max="11" width="25.7109375" customWidth="1"/>
    <col min="12" max="12" width="27.7109375" customWidth="1"/>
    <col min="13" max="13" width="30.140625" customWidth="1"/>
  </cols>
  <sheetData>
    <row r="1" spans="1:13" x14ac:dyDescent="0.25">
      <c r="A1" s="3" t="s">
        <v>6</v>
      </c>
      <c r="B1" s="96"/>
      <c r="C1" s="97"/>
      <c r="D1" s="97"/>
      <c r="E1" s="98"/>
      <c r="H1" s="1" t="s">
        <v>54</v>
      </c>
      <c r="J1" s="1" t="s">
        <v>94</v>
      </c>
      <c r="K1" s="1" t="s">
        <v>95</v>
      </c>
      <c r="L1" s="10" t="s">
        <v>96</v>
      </c>
      <c r="M1" s="10" t="s">
        <v>97</v>
      </c>
    </row>
    <row r="2" spans="1:13" x14ac:dyDescent="0.25">
      <c r="A2" s="4" t="s">
        <v>9</v>
      </c>
      <c r="B2" s="1" t="s">
        <v>19</v>
      </c>
      <c r="C2" s="1" t="s">
        <v>20</v>
      </c>
      <c r="D2" s="1" t="s">
        <v>21</v>
      </c>
      <c r="E2" s="1" t="s">
        <v>18</v>
      </c>
      <c r="H2" s="1">
        <v>1</v>
      </c>
      <c r="J2" s="1" t="e">
        <f>IF(určení!M6 = "významné",určení!B6,0)</f>
        <v>#N/A</v>
      </c>
      <c r="K2" s="1" t="e">
        <f>IF(určení!M6 = "nevýznamné",určení!B6,0)</f>
        <v>#N/A</v>
      </c>
      <c r="L2" s="1" t="e">
        <f>IF(AND(určení!AF6="Úsek ovlivní určení HMWB",určení!AE6="významné"),určení!B6,0)</f>
        <v>#N/A</v>
      </c>
      <c r="M2" s="1" t="e">
        <f>IF(OR(určení!AF6="Úsek neovlivní určení HMWB",určení!AE6="nevýznamné"),určení!B6,0)</f>
        <v>#N/A</v>
      </c>
    </row>
    <row r="3" spans="1:13" x14ac:dyDescent="0.25">
      <c r="A3" s="1" t="s">
        <v>12</v>
      </c>
      <c r="B3" s="1">
        <v>1</v>
      </c>
      <c r="C3" s="1">
        <v>2</v>
      </c>
      <c r="D3" s="1">
        <v>3</v>
      </c>
      <c r="E3" s="1">
        <v>4</v>
      </c>
      <c r="H3" s="1">
        <v>2</v>
      </c>
      <c r="J3" s="1" t="e">
        <f>IF(určení!M7 = "významné",určení!B7,0)</f>
        <v>#N/A</v>
      </c>
      <c r="K3" s="1" t="e">
        <f>IF(určení!M7 = "nevýznamné",určení!B7,0)</f>
        <v>#N/A</v>
      </c>
      <c r="L3" s="1" t="e">
        <f>IF(AND(určení!AF7="Úsek ovlivní určení HMWB",určení!AE7="významné"),určení!B7,0)</f>
        <v>#N/A</v>
      </c>
      <c r="M3" s="1" t="e">
        <f>IF(OR(určení!AF7="Úsek neovlivní určení HMWB",určení!AE7="nevýznamné"),určení!B7,0)</f>
        <v>#N/A</v>
      </c>
    </row>
    <row r="4" spans="1:13" x14ac:dyDescent="0.25">
      <c r="A4" s="1" t="s">
        <v>13</v>
      </c>
      <c r="B4" s="1">
        <v>2</v>
      </c>
      <c r="C4" s="1">
        <v>3</v>
      </c>
      <c r="D4" s="1">
        <v>4</v>
      </c>
      <c r="E4" s="1">
        <v>5</v>
      </c>
      <c r="H4" s="1">
        <v>3</v>
      </c>
      <c r="J4" s="1" t="e">
        <f>IF(určení!M8 = "významné",určení!B8,0)</f>
        <v>#N/A</v>
      </c>
      <c r="K4" s="1" t="e">
        <f>IF(určení!M8 = "nevýznamné",určení!B8,0)</f>
        <v>#N/A</v>
      </c>
      <c r="L4" s="1" t="e">
        <f>IF(AND(určení!AF8="Úsek ovlivní určení HMWB",určení!AE8="významné"),určení!B8,0)</f>
        <v>#N/A</v>
      </c>
      <c r="M4" s="1" t="e">
        <f>IF(OR(určení!AF8="Úsek neovlivní určení HMWB",určení!AE8="nevýznamné"),určení!B8,0)</f>
        <v>#N/A</v>
      </c>
    </row>
    <row r="5" spans="1:13" x14ac:dyDescent="0.25">
      <c r="A5" s="1" t="s">
        <v>14</v>
      </c>
      <c r="B5" s="1">
        <v>1</v>
      </c>
      <c r="C5" s="1">
        <v>1</v>
      </c>
      <c r="D5" s="1">
        <v>2</v>
      </c>
      <c r="E5" s="1">
        <v>3</v>
      </c>
      <c r="H5" s="1">
        <v>4</v>
      </c>
      <c r="J5" s="1" t="e">
        <f>IF(určení!M9 = "významné",určení!B9,0)</f>
        <v>#N/A</v>
      </c>
      <c r="K5" s="1" t="e">
        <f>IF(určení!M9 = "nevýznamné",určení!B9,0)</f>
        <v>#N/A</v>
      </c>
      <c r="L5" s="1" t="e">
        <f>IF(AND(určení!AF9="Úsek ovlivní určení HMWB",určení!AE9="významné"),určení!B9,0)</f>
        <v>#N/A</v>
      </c>
      <c r="M5" s="1" t="e">
        <f>IF(OR(určení!AF9="Úsek neovlivní určení HMWB",určení!AE9="nevýznamné"),určení!B9,0)</f>
        <v>#N/A</v>
      </c>
    </row>
    <row r="6" spans="1:13" x14ac:dyDescent="0.25">
      <c r="A6" s="1" t="s">
        <v>15</v>
      </c>
      <c r="B6" s="1">
        <v>1</v>
      </c>
      <c r="C6" s="1">
        <v>2</v>
      </c>
      <c r="D6" s="1">
        <v>3</v>
      </c>
      <c r="E6" s="1">
        <v>4</v>
      </c>
      <c r="H6" s="1">
        <v>5</v>
      </c>
      <c r="J6" s="1" t="e">
        <f>IF(určení!M10 = "významné",určení!B10,0)</f>
        <v>#N/A</v>
      </c>
      <c r="K6" s="1" t="e">
        <f>IF(určení!M10 = "nevýznamné",určení!B10,0)</f>
        <v>#N/A</v>
      </c>
      <c r="L6" s="1" t="e">
        <f>IF(AND(určení!AF10="Úsek ovlivní určení HMWB",určení!AE10="významné"),určení!B10,0)</f>
        <v>#N/A</v>
      </c>
      <c r="M6" s="1" t="e">
        <f>IF(OR(určení!AF10="Úsek neovlivní určení HMWB",určení!AE10="nevýznamné"),určení!B10,0)</f>
        <v>#N/A</v>
      </c>
    </row>
    <row r="7" spans="1:13" x14ac:dyDescent="0.25">
      <c r="A7" s="1" t="s">
        <v>16</v>
      </c>
      <c r="B7" s="1">
        <v>1</v>
      </c>
      <c r="C7" s="1">
        <v>1</v>
      </c>
      <c r="D7" s="1">
        <v>1</v>
      </c>
      <c r="E7" s="1">
        <v>2</v>
      </c>
      <c r="H7" s="15"/>
      <c r="J7" s="1" t="e">
        <f>IF(určení!M11 = "významné",určení!B11,0)</f>
        <v>#N/A</v>
      </c>
      <c r="K7" s="1" t="e">
        <f>IF(určení!M11 = "nevýznamné",určení!B11,0)</f>
        <v>#N/A</v>
      </c>
      <c r="L7" s="1" t="e">
        <f>IF(AND(určení!AF11="Úsek ovlivní určení HMWB",určení!AE11="významné"),určení!B11,0)</f>
        <v>#N/A</v>
      </c>
      <c r="M7" s="1" t="e">
        <f>IF(OR(určení!AF11="Úsek neovlivní určení HMWB",určení!AE11="nevýznamné"),určení!B11,0)</f>
        <v>#N/A</v>
      </c>
    </row>
    <row r="8" spans="1:13" x14ac:dyDescent="0.25">
      <c r="A8" s="1" t="s">
        <v>17</v>
      </c>
      <c r="B8" s="1">
        <v>1</v>
      </c>
      <c r="C8" s="1">
        <v>1</v>
      </c>
      <c r="D8" s="1">
        <v>2</v>
      </c>
      <c r="E8" s="1">
        <v>3</v>
      </c>
      <c r="H8" s="15"/>
      <c r="J8" s="1" t="e">
        <f>IF(určení!M12 = "významné",určení!B12,0)</f>
        <v>#N/A</v>
      </c>
      <c r="K8" s="1" t="e">
        <f>IF(určení!M12 = "nevýznamné",určení!B12,0)</f>
        <v>#N/A</v>
      </c>
      <c r="L8" s="1" t="e">
        <f>IF(AND(určení!AF12="Úsek ovlivní určení HMWB",určení!AE12="významné"),určení!B12,0)</f>
        <v>#N/A</v>
      </c>
      <c r="M8" s="1" t="e">
        <f>IF(OR(určení!AF12="Úsek neovlivní určení HMWB",určení!AE12="nevýznamné"),určení!B12,0)</f>
        <v>#N/A</v>
      </c>
    </row>
    <row r="9" spans="1:13" x14ac:dyDescent="0.25">
      <c r="A9" s="1" t="s">
        <v>18</v>
      </c>
      <c r="B9" s="1">
        <v>1</v>
      </c>
      <c r="C9" s="1">
        <v>1</v>
      </c>
      <c r="D9" s="1">
        <v>1</v>
      </c>
      <c r="E9" s="1">
        <v>1</v>
      </c>
      <c r="J9" s="1" t="e">
        <f>IF(určení!M13 = "významné",určení!B13,0)</f>
        <v>#N/A</v>
      </c>
      <c r="K9" s="1" t="e">
        <f>IF(určení!M13 = "nevýznamné",určení!B13,0)</f>
        <v>#N/A</v>
      </c>
      <c r="L9" s="1" t="e">
        <f>IF(AND(určení!AF13="Úsek ovlivní určení HMWB",určení!AE13="významné"),určení!B13,0)</f>
        <v>#N/A</v>
      </c>
      <c r="M9" s="1" t="e">
        <f>IF(OR(určení!AF13="Úsek neovlivní určení HMWB",určení!AE13="nevýznamné"),určení!B13,0)</f>
        <v>#N/A</v>
      </c>
    </row>
    <row r="10" spans="1:13" x14ac:dyDescent="0.25">
      <c r="J10" s="1" t="e">
        <f>IF(určení!M14 = "významné",určení!B14,0)</f>
        <v>#N/A</v>
      </c>
      <c r="K10" s="1" t="e">
        <f>IF(určení!M14 = "nevýznamné",určení!B14,0)</f>
        <v>#N/A</v>
      </c>
      <c r="L10" s="1" t="e">
        <f>IF(AND(určení!AF14="Úsek ovlivní určení HMWB",určení!AE14="významné"),určení!B14,0)</f>
        <v>#N/A</v>
      </c>
      <c r="M10" s="1" t="e">
        <f>IF(OR(určení!AF14="Úsek neovlivní určení HMWB",určení!AE14="nevýznamné"),určení!B14,0)</f>
        <v>#N/A</v>
      </c>
    </row>
    <row r="11" spans="1:13" x14ac:dyDescent="0.25">
      <c r="A11" s="1" t="s">
        <v>50</v>
      </c>
      <c r="B11" s="1" t="s">
        <v>51</v>
      </c>
      <c r="J11" s="1" t="e">
        <f>IF(určení!M15 = "významné",určení!B15,0)</f>
        <v>#N/A</v>
      </c>
      <c r="K11" s="1" t="e">
        <f>IF(určení!M15 = "nevýznamné",určení!B15,0)</f>
        <v>#N/A</v>
      </c>
      <c r="L11" s="1" t="e">
        <f>IF(AND(určení!AF15="Úsek ovlivní určení HMWB",určení!AE15="významné"),určení!B15,0)</f>
        <v>#N/A</v>
      </c>
      <c r="M11" s="1" t="e">
        <f>IF(OR(určení!AF15="Úsek neovlivní určení HMWB",určení!AE15="nevýznamné"),určení!B15,0)</f>
        <v>#N/A</v>
      </c>
    </row>
    <row r="12" spans="1:13" x14ac:dyDescent="0.25">
      <c r="A12" s="1"/>
      <c r="B12" s="1" t="s">
        <v>52</v>
      </c>
      <c r="J12" s="1" t="e">
        <f>IF(určení!M16 = "významné",určení!B16,0)</f>
        <v>#N/A</v>
      </c>
      <c r="K12" s="1" t="e">
        <f>IF(určení!M16 = "nevýznamné",určení!B16,0)</f>
        <v>#N/A</v>
      </c>
      <c r="L12" s="1" t="e">
        <f>IF(AND(určení!AF16="Úsek ovlivní určení HMWB",určení!AE16="významné"),určení!B16,0)</f>
        <v>#N/A</v>
      </c>
      <c r="M12" s="1" t="e">
        <f>IF(OR(určení!AF16="Úsek neovlivní určení HMWB",určení!AE16="nevýznamné"),určení!B16,0)</f>
        <v>#N/A</v>
      </c>
    </row>
    <row r="13" spans="1:13" x14ac:dyDescent="0.25">
      <c r="A13" s="1"/>
      <c r="B13" s="1" t="s">
        <v>53</v>
      </c>
      <c r="J13" s="1" t="e">
        <f>IF(určení!M17 = "významné",určení!B17,0)</f>
        <v>#N/A</v>
      </c>
      <c r="K13" s="1" t="e">
        <f>IF(určení!M17 = "nevýznamné",určení!B17,0)</f>
        <v>#N/A</v>
      </c>
      <c r="L13" s="1" t="e">
        <f>IF(AND(určení!AF17="Úsek ovlivní určení HMWB",určení!AE17="významné"),určení!B17,0)</f>
        <v>#N/A</v>
      </c>
      <c r="M13" s="1" t="e">
        <f>IF(OR(určení!AF17="Úsek neovlivní určení HMWB",určení!AE17="nevýznamné"),určení!B17,0)</f>
        <v>#N/A</v>
      </c>
    </row>
    <row r="14" spans="1:13" x14ac:dyDescent="0.25">
      <c r="J14" s="1" t="e">
        <f>IF(určení!M18 = "významné",určení!B18,0)</f>
        <v>#N/A</v>
      </c>
      <c r="K14" s="1" t="e">
        <f>IF(určení!M18 = "nevýznamné",určení!B18,0)</f>
        <v>#N/A</v>
      </c>
      <c r="L14" s="1" t="e">
        <f>IF(AND(určení!AF18="Úsek ovlivní určení HMWB",určení!AE18="významné"),určení!B18,0)</f>
        <v>#N/A</v>
      </c>
      <c r="M14" s="1" t="e">
        <f>IF(OR(určení!AF18="Úsek neovlivní určení HMWB",určení!AE18="nevýznamné"),určení!B18,0)</f>
        <v>#N/A</v>
      </c>
    </row>
    <row r="15" spans="1:13" x14ac:dyDescent="0.25">
      <c r="J15" s="1" t="e">
        <f>IF(určení!M19 = "významné",určení!B19,0)</f>
        <v>#N/A</v>
      </c>
      <c r="K15" s="1" t="e">
        <f>IF(určení!M19 = "nevýznamné",určení!B19,0)</f>
        <v>#N/A</v>
      </c>
      <c r="L15" s="1" t="e">
        <f>IF(AND(určení!AF19="Úsek ovlivní určení HMWB",určení!AE19="významné"),určení!B19,0)</f>
        <v>#N/A</v>
      </c>
      <c r="M15" s="1" t="e">
        <f>IF(OR(určení!AF19="Úsek neovlivní určení HMWB",určení!AE19="nevýznamné"),určení!B19,0)</f>
        <v>#N/A</v>
      </c>
    </row>
    <row r="16" spans="1:13" ht="12.75" customHeight="1" x14ac:dyDescent="0.25">
      <c r="J16" s="1" t="e">
        <f>IF(určení!M20 = "významné",určení!B20,0)</f>
        <v>#N/A</v>
      </c>
      <c r="K16" s="1" t="e">
        <f>IF(určení!M20 = "nevýznamné",určení!B20,0)</f>
        <v>#N/A</v>
      </c>
      <c r="L16" s="1" t="e">
        <f>IF(AND(určení!AF20="Úsek ovlivní určení HMWB",určení!AE20="významné"),určení!B20,0)</f>
        <v>#N/A</v>
      </c>
      <c r="M16" s="1" t="e">
        <f>IF(OR(určení!AF20="Úsek neovlivní určení HMWB",určení!AE20="nevýznamné"),určení!B20,0)</f>
        <v>#N/A</v>
      </c>
    </row>
    <row r="17" spans="1:13" ht="33" customHeight="1" x14ac:dyDescent="0.25">
      <c r="A17" s="18"/>
      <c r="B17" s="19"/>
      <c r="C17" s="100" t="s">
        <v>55</v>
      </c>
      <c r="D17" s="101"/>
      <c r="E17" s="102"/>
      <c r="J17" s="1" t="e">
        <f>IF(určení!M21 = "významné",určení!B21,0)</f>
        <v>#N/A</v>
      </c>
      <c r="K17" s="1" t="e">
        <f>IF(určení!M21 = "nevýznamné",určení!B21,0)</f>
        <v>#N/A</v>
      </c>
      <c r="L17" s="1" t="e">
        <f>IF(AND(určení!AF21="Úsek ovlivní určení HMWB",určení!AE21="významné"),určení!B21,0)</f>
        <v>#N/A</v>
      </c>
      <c r="M17" s="1" t="e">
        <f>IF(OR(určení!AF21="Úsek neovlivní určení HMWB",určení!AE21="nevýznamné"),určení!B21,0)</f>
        <v>#N/A</v>
      </c>
    </row>
    <row r="18" spans="1:13" ht="30" x14ac:dyDescent="0.25">
      <c r="A18" s="99" t="s">
        <v>22</v>
      </c>
      <c r="B18" s="17" t="s">
        <v>56</v>
      </c>
      <c r="C18" s="25" t="s">
        <v>57</v>
      </c>
      <c r="D18" s="25" t="s">
        <v>58</v>
      </c>
      <c r="E18" s="25" t="s">
        <v>59</v>
      </c>
      <c r="J18" s="1" t="e">
        <f>IF(určení!M22 = "významné",určení!B22,0)</f>
        <v>#N/A</v>
      </c>
      <c r="K18" s="1" t="e">
        <f>IF(určení!M22 = "nevýznamné",určení!B22,0)</f>
        <v>#N/A</v>
      </c>
      <c r="L18" s="1" t="e">
        <f>IF(AND(určení!AF22="Úsek ovlivní určení HMWB",určení!AE22="významné"),určení!B22,0)</f>
        <v>#N/A</v>
      </c>
      <c r="M18" s="1" t="e">
        <f>IF(OR(určení!AF22="Úsek neovlivní určení HMWB",určení!AE22="nevýznamné"),určení!B22,0)</f>
        <v>#N/A</v>
      </c>
    </row>
    <row r="19" spans="1:13" ht="18" x14ac:dyDescent="0.25">
      <c r="A19" s="99"/>
      <c r="B19" s="17" t="s">
        <v>63</v>
      </c>
      <c r="C19" s="26"/>
      <c r="D19" s="26"/>
      <c r="E19" s="26"/>
      <c r="J19" s="1" t="e">
        <f>IF(určení!M23 = "významné",určení!B23,0)</f>
        <v>#N/A</v>
      </c>
      <c r="K19" s="1" t="e">
        <f>IF(určení!M23 = "nevýznamné",určení!B23,0)</f>
        <v>#N/A</v>
      </c>
      <c r="L19" s="1" t="e">
        <f>IF(AND(určení!AF23="Úsek ovlivní určení HMWB",určení!AE23="významné"),určení!B23,0)</f>
        <v>#N/A</v>
      </c>
      <c r="M19" s="1" t="e">
        <f>IF(OR(určení!AF23="Úsek neovlivní určení HMWB",určení!AE23="nevýznamné"),určení!B23,0)</f>
        <v>#N/A</v>
      </c>
    </row>
    <row r="20" spans="1:13" x14ac:dyDescent="0.25">
      <c r="A20" s="23" t="s">
        <v>23</v>
      </c>
      <c r="B20" s="23" t="s">
        <v>53</v>
      </c>
      <c r="C20" s="20">
        <v>1</v>
      </c>
      <c r="D20" s="27"/>
      <c r="E20" s="21"/>
      <c r="J20" s="1" t="e">
        <f>IF(určení!M24 = "významné",určení!B24,0)</f>
        <v>#N/A</v>
      </c>
      <c r="K20" s="1" t="e">
        <f>IF(určení!M24 = "nevýznamné",určení!B24,0)</f>
        <v>#N/A</v>
      </c>
      <c r="L20" s="1" t="e">
        <f>IF(AND(určení!AF24="Úsek ovlivní určení HMWB",určení!AE24="významné"),určení!B24,0)</f>
        <v>#N/A</v>
      </c>
      <c r="M20" s="1" t="e">
        <f>IF(OR(určení!AF24="Úsek neovlivní určení HMWB",určení!AE24="nevýznamné"),určení!B24,0)</f>
        <v>#N/A</v>
      </c>
    </row>
    <row r="21" spans="1:13" ht="30" customHeight="1" x14ac:dyDescent="0.25">
      <c r="A21" s="95" t="s">
        <v>64</v>
      </c>
      <c r="B21" s="17" t="s">
        <v>60</v>
      </c>
      <c r="C21" s="17">
        <v>5</v>
      </c>
      <c r="D21" s="17">
        <v>5</v>
      </c>
      <c r="E21" s="17">
        <v>5</v>
      </c>
      <c r="J21" s="1" t="e">
        <f>IF(určení!M25 = "významné",určení!B25,0)</f>
        <v>#N/A</v>
      </c>
      <c r="K21" s="1" t="e">
        <f>IF(určení!M25 = "nevýznamné",určení!B25,0)</f>
        <v>#N/A</v>
      </c>
      <c r="L21" s="1" t="e">
        <f>IF(AND(určení!AF25="Úsek ovlivní určení HMWB",určení!AE25="významné"),určení!B25,0)</f>
        <v>#N/A</v>
      </c>
      <c r="M21" s="1" t="e">
        <f>IF(OR(určení!AF25="Úsek neovlivní určení HMWB",určení!AE25="nevýznamné"),určení!B25,0)</f>
        <v>#N/A</v>
      </c>
    </row>
    <row r="22" spans="1:13" x14ac:dyDescent="0.25">
      <c r="A22" s="95"/>
      <c r="B22" s="17" t="s">
        <v>61</v>
      </c>
      <c r="C22" s="17">
        <v>4</v>
      </c>
      <c r="D22" s="17">
        <v>5</v>
      </c>
      <c r="E22" s="17">
        <v>5</v>
      </c>
      <c r="J22" s="1" t="e">
        <f>IF(určení!M26 = "významné",určení!B26,0)</f>
        <v>#N/A</v>
      </c>
      <c r="K22" s="1" t="e">
        <f>IF(určení!M26 = "nevýznamné",určení!B26,0)</f>
        <v>#N/A</v>
      </c>
      <c r="L22" s="1" t="e">
        <f>IF(AND(určení!AF26="Úsek ovlivní určení HMWB",určení!AE26="významné"),určení!B26,0)</f>
        <v>#N/A</v>
      </c>
      <c r="M22" s="1" t="e">
        <f>IF(OR(určení!AF26="Úsek neovlivní určení HMWB",určení!AE26="nevýznamné"),určení!B26,0)</f>
        <v>#N/A</v>
      </c>
    </row>
    <row r="23" spans="1:13" x14ac:dyDescent="0.25">
      <c r="A23" s="95"/>
      <c r="B23" s="17" t="s">
        <v>62</v>
      </c>
      <c r="C23" s="17">
        <v>3</v>
      </c>
      <c r="D23" s="17">
        <v>4</v>
      </c>
      <c r="E23" s="17">
        <v>5</v>
      </c>
      <c r="J23" s="1" t="e">
        <f>IF(určení!M27 = "významné",určení!B27,0)</f>
        <v>#N/A</v>
      </c>
      <c r="K23" s="1" t="e">
        <f>IF(určení!M27 = "nevýznamné",určení!B27,0)</f>
        <v>#N/A</v>
      </c>
      <c r="L23" s="1" t="e">
        <f>IF(AND(určení!AF27="Úsek ovlivní určení HMWB",určení!AE27="významné"),určení!B27,0)</f>
        <v>#N/A</v>
      </c>
      <c r="M23" s="1" t="e">
        <f>IF(OR(určení!AF27="Úsek neovlivní určení HMWB",určení!AE27="nevýznamné"),určení!B27,0)</f>
        <v>#N/A</v>
      </c>
    </row>
    <row r="24" spans="1:13" x14ac:dyDescent="0.25">
      <c r="A24" s="95"/>
      <c r="B24" s="17" t="s">
        <v>25</v>
      </c>
      <c r="C24" s="17">
        <v>2</v>
      </c>
      <c r="D24" s="17">
        <v>3</v>
      </c>
      <c r="E24" s="17">
        <v>4</v>
      </c>
      <c r="J24" s="1" t="e">
        <f>IF(určení!M28 = "významné",určení!B28,0)</f>
        <v>#N/A</v>
      </c>
      <c r="K24" s="1" t="e">
        <f>IF(určení!M28 = "nevýznamné",určení!B28,0)</f>
        <v>#N/A</v>
      </c>
      <c r="L24" s="1" t="e">
        <f>IF(AND(určení!AF28="Úsek ovlivní určení HMWB",určení!AE28="významné"),určení!B28,0)</f>
        <v>#N/A</v>
      </c>
      <c r="M24" s="1" t="e">
        <f>IF(OR(určení!AF28="Úsek neovlivní určení HMWB",určení!AE28="nevýznamné"),určení!B28,0)</f>
        <v>#N/A</v>
      </c>
    </row>
    <row r="25" spans="1:13" x14ac:dyDescent="0.25">
      <c r="A25" s="24" t="s">
        <v>24</v>
      </c>
      <c r="B25" s="24" t="s">
        <v>53</v>
      </c>
      <c r="C25" s="95">
        <v>5</v>
      </c>
      <c r="D25" s="95"/>
      <c r="E25" s="95"/>
      <c r="J25" s="1" t="e">
        <f>IF(určení!M29 = "významné",určení!B29,0)</f>
        <v>#N/A</v>
      </c>
      <c r="K25" s="1" t="e">
        <f>IF(určení!M29 = "nevýznamné",určení!B29,0)</f>
        <v>#N/A</v>
      </c>
      <c r="L25" s="1" t="e">
        <f>IF(AND(určení!AF29="Úsek ovlivní určení HMWB",určení!AE29="významné"),určení!B29,0)</f>
        <v>#N/A</v>
      </c>
      <c r="M25" s="1" t="e">
        <f>IF(OR(určení!AF29="Úsek neovlivní určení HMWB",určení!AE29="nevýznamné"),určení!B29,0)</f>
        <v>#N/A</v>
      </c>
    </row>
    <row r="26" spans="1:13" x14ac:dyDescent="0.25">
      <c r="J26" s="1" t="e">
        <f>IF(určení!M30 = "významné",určení!B30,0)</f>
        <v>#N/A</v>
      </c>
      <c r="K26" s="1" t="e">
        <f>IF(určení!M30 = "nevýznamné",určení!B30,0)</f>
        <v>#N/A</v>
      </c>
      <c r="L26" s="1" t="e">
        <f>IF(AND(určení!AF30="Úsek ovlivní určení HMWB",určení!AE30="významné"),určení!B30,0)</f>
        <v>#N/A</v>
      </c>
      <c r="M26" s="1" t="e">
        <f>IF(OR(určení!AF30="Úsek neovlivní určení HMWB",určení!AE30="nevýznamné"),určení!B30,0)</f>
        <v>#N/A</v>
      </c>
    </row>
    <row r="27" spans="1:13" x14ac:dyDescent="0.25">
      <c r="A27" s="23" t="s">
        <v>23</v>
      </c>
      <c r="C27" s="23" t="s">
        <v>57</v>
      </c>
      <c r="J27" s="1" t="e">
        <f>IF(určení!M31 = "významné",určení!B31,0)</f>
        <v>#N/A</v>
      </c>
      <c r="K27" s="1" t="e">
        <f>IF(určení!M31 = "nevýznamné",určení!B31,0)</f>
        <v>#N/A</v>
      </c>
      <c r="L27" s="1" t="e">
        <f>IF(AND(určení!AF31="Úsek ovlivní určení HMWB",určení!AE31="významné"),určení!B31,0)</f>
        <v>#N/A</v>
      </c>
      <c r="M27" s="1" t="e">
        <f>IF(OR(určení!AF31="Úsek neovlivní určení HMWB",určení!AE31="nevýznamné"),určení!B31,0)</f>
        <v>#N/A</v>
      </c>
    </row>
    <row r="28" spans="1:13" ht="30" x14ac:dyDescent="0.25">
      <c r="A28" s="17" t="s">
        <v>64</v>
      </c>
      <c r="C28" s="23" t="s">
        <v>58</v>
      </c>
      <c r="J28" s="1" t="e">
        <f>IF(určení!M32 = "významné",určení!B32,0)</f>
        <v>#N/A</v>
      </c>
      <c r="K28" s="1" t="e">
        <f>IF(určení!M32 = "nevýznamné",určení!B32,0)</f>
        <v>#N/A</v>
      </c>
      <c r="L28" s="1" t="e">
        <f>IF(AND(určení!AF32="Úsek ovlivní určení HMWB",určení!AE32="významné"),určení!B32,0)</f>
        <v>#N/A</v>
      </c>
      <c r="M28" s="1" t="e">
        <f>IF(OR(určení!AF32="Úsek neovlivní určení HMWB",určení!AE32="nevýznamné"),určení!B32,0)</f>
        <v>#N/A</v>
      </c>
    </row>
    <row r="29" spans="1:13" x14ac:dyDescent="0.25">
      <c r="A29" s="23" t="s">
        <v>24</v>
      </c>
      <c r="C29" s="23" t="s">
        <v>59</v>
      </c>
      <c r="J29" s="1" t="e">
        <f>IF(určení!M33 = "významné",určení!B33,0)</f>
        <v>#N/A</v>
      </c>
      <c r="K29" s="1" t="e">
        <f>IF(určení!M33 = "nevýznamné",určení!B33,0)</f>
        <v>#N/A</v>
      </c>
      <c r="L29" s="1" t="e">
        <f>IF(AND(určení!AF33="Úsek ovlivní určení HMWB",určení!AE33="významné"),určení!B33,0)</f>
        <v>#N/A</v>
      </c>
      <c r="M29" s="1" t="e">
        <f>IF(OR(určení!AF33="Úsek neovlivní určení HMWB",určení!AE33="nevýznamné"),určení!B33,0)</f>
        <v>#N/A</v>
      </c>
    </row>
    <row r="30" spans="1:13" x14ac:dyDescent="0.25">
      <c r="A30" s="22"/>
      <c r="J30" s="1" t="e">
        <f>IF(určení!M34 = "významné",určení!B34,0)</f>
        <v>#N/A</v>
      </c>
      <c r="K30" s="1" t="e">
        <f>IF(určení!M34 = "nevýznamné",určení!B34,0)</f>
        <v>#N/A</v>
      </c>
      <c r="L30" s="1" t="e">
        <f>IF(AND(určení!AF34="Úsek ovlivní určení HMWB",určení!AE34="významné"),určení!B34,0)</f>
        <v>#N/A</v>
      </c>
      <c r="M30" s="1" t="e">
        <f>IF(OR(určení!AF34="Úsek neovlivní určení HMWB",určení!AE34="nevýznamné"),určení!B34,0)</f>
        <v>#N/A</v>
      </c>
    </row>
    <row r="31" spans="1:13" x14ac:dyDescent="0.25">
      <c r="A31" s="22"/>
      <c r="J31" s="1" t="e">
        <f>IF(určení!M35 = "významné",určení!B35,0)</f>
        <v>#N/A</v>
      </c>
      <c r="K31" s="1" t="e">
        <f>IF(určení!M35 = "nevýznamné",určení!B35,0)</f>
        <v>#N/A</v>
      </c>
      <c r="L31" s="1" t="e">
        <f>IF(AND(určení!AF35="Úsek ovlivní určení HMWB",určení!AE35="významné"),určení!B35,0)</f>
        <v>#N/A</v>
      </c>
      <c r="M31" s="1" t="e">
        <f>IF(OR(určení!AF35="Úsek neovlivní určení HMWB",určení!AE35="nevýznamné"),určení!B35,0)</f>
        <v>#N/A</v>
      </c>
    </row>
    <row r="32" spans="1:13" x14ac:dyDescent="0.25">
      <c r="A32" s="1"/>
      <c r="B32" s="57" t="s">
        <v>60</v>
      </c>
      <c r="C32" s="57" t="s">
        <v>61</v>
      </c>
      <c r="D32" s="57" t="s">
        <v>62</v>
      </c>
      <c r="E32" s="57" t="s">
        <v>25</v>
      </c>
      <c r="J32" s="1" t="e">
        <f>IF(určení!M36 = "významné",určení!B36,0)</f>
        <v>#N/A</v>
      </c>
      <c r="K32" s="1" t="e">
        <f>IF(určení!M36 = "nevýznamné",určení!B36,0)</f>
        <v>#N/A</v>
      </c>
      <c r="L32" s="1" t="e">
        <f>IF(AND(určení!AF36="Úsek ovlivní určení HMWB",určení!AE36="významné"),určení!B36,0)</f>
        <v>#N/A</v>
      </c>
      <c r="M32" s="1" t="e">
        <f>IF(OR(určení!AF36="Úsek neovlivní určení HMWB",určení!AE36="nevýznamné"),určení!B36,0)</f>
        <v>#N/A</v>
      </c>
    </row>
    <row r="33" spans="1:13" x14ac:dyDescent="0.25">
      <c r="A33" s="1" t="s">
        <v>23</v>
      </c>
      <c r="B33" s="57">
        <v>1</v>
      </c>
      <c r="C33" s="57">
        <v>1</v>
      </c>
      <c r="D33" s="57">
        <v>1</v>
      </c>
      <c r="E33" s="57">
        <v>1</v>
      </c>
      <c r="J33" s="1" t="e">
        <f>IF(určení!M37 = "významné",určení!B37,0)</f>
        <v>#N/A</v>
      </c>
      <c r="K33" s="1" t="e">
        <f>IF(určení!M37 = "nevýznamné",určení!B37,0)</f>
        <v>#N/A</v>
      </c>
      <c r="L33" s="1" t="e">
        <f>IF(AND(určení!AF37="Úsek ovlivní určení HMWB",určení!AE37="významné"),určení!B37,0)</f>
        <v>#N/A</v>
      </c>
      <c r="M33" s="1" t="e">
        <f>IF(OR(určení!AF37="Úsek neovlivní určení HMWB",určení!AE37="nevýznamné"),určení!B37,0)</f>
        <v>#N/A</v>
      </c>
    </row>
    <row r="34" spans="1:13" x14ac:dyDescent="0.25">
      <c r="A34" s="1" t="s">
        <v>24</v>
      </c>
      <c r="B34" s="57">
        <v>5</v>
      </c>
      <c r="C34" s="57">
        <v>5</v>
      </c>
      <c r="D34" s="57">
        <v>5</v>
      </c>
      <c r="E34" s="57">
        <v>5</v>
      </c>
      <c r="J34" s="1" t="e">
        <f>IF(určení!M38 = "významné",určení!B38,0)</f>
        <v>#N/A</v>
      </c>
      <c r="K34" s="1" t="e">
        <f>IF(určení!M38 = "nevýznamné",určení!B38,0)</f>
        <v>#N/A</v>
      </c>
      <c r="L34" s="1" t="e">
        <f>IF(AND(určení!AF38="Úsek ovlivní určení HMWB",určení!AE38="významné"),určení!B38,0)</f>
        <v>#N/A</v>
      </c>
      <c r="M34" s="1" t="e">
        <f>IF(OR(určení!AF38="Úsek neovlivní určení HMWB",určení!AE38="nevýznamné"),určení!B38,0)</f>
        <v>#N/A</v>
      </c>
    </row>
    <row r="35" spans="1:13" x14ac:dyDescent="0.25">
      <c r="A35" s="58" t="s">
        <v>101</v>
      </c>
      <c r="B35" s="57">
        <v>5</v>
      </c>
      <c r="C35" s="57">
        <v>4</v>
      </c>
      <c r="D35" s="57">
        <v>3</v>
      </c>
      <c r="E35" s="57">
        <v>2</v>
      </c>
      <c r="J35" s="1" t="e">
        <f>IF(určení!M39 = "významné",určení!B39,0)</f>
        <v>#N/A</v>
      </c>
      <c r="K35" s="1" t="e">
        <f>IF(určení!M39 = "nevýznamné",určení!B39,0)</f>
        <v>#N/A</v>
      </c>
      <c r="L35" s="1" t="e">
        <f>IF(AND(určení!AF39="Úsek ovlivní určení HMWB",určení!AE39="významné"),určení!B39,0)</f>
        <v>#N/A</v>
      </c>
      <c r="M35" s="1" t="e">
        <f>IF(OR(určení!AF39="Úsek neovlivní určení HMWB",určení!AE39="nevýznamné"),určení!B39,0)</f>
        <v>#N/A</v>
      </c>
    </row>
    <row r="36" spans="1:13" x14ac:dyDescent="0.25">
      <c r="A36" s="58" t="s">
        <v>102</v>
      </c>
      <c r="B36" s="57">
        <v>5</v>
      </c>
      <c r="C36" s="57">
        <v>5</v>
      </c>
      <c r="D36" s="57">
        <v>4</v>
      </c>
      <c r="E36" s="57">
        <v>3</v>
      </c>
      <c r="J36" s="1" t="e">
        <f>IF(určení!M40 = "významné",určení!B40,0)</f>
        <v>#N/A</v>
      </c>
      <c r="K36" s="1" t="e">
        <f>IF(určení!M40 = "nevýznamné",určení!B40,0)</f>
        <v>#N/A</v>
      </c>
      <c r="L36" s="1" t="e">
        <f>IF(AND(určení!AF40="Úsek ovlivní určení HMWB",určení!AE40="významné"),určení!B40,0)</f>
        <v>#N/A</v>
      </c>
      <c r="M36" s="1" t="e">
        <f>IF(OR(určení!AF40="Úsek neovlivní určení HMWB",určení!AE40="nevýznamné"),určení!B40,0)</f>
        <v>#N/A</v>
      </c>
    </row>
    <row r="37" spans="1:13" x14ac:dyDescent="0.25">
      <c r="A37" s="58" t="s">
        <v>103</v>
      </c>
      <c r="B37" s="57">
        <v>5</v>
      </c>
      <c r="C37" s="57">
        <v>5</v>
      </c>
      <c r="D37" s="57">
        <v>5</v>
      </c>
      <c r="E37" s="57">
        <v>4</v>
      </c>
      <c r="J37" s="1" t="e">
        <f>IF(určení!M41 = "významné",určení!B41,0)</f>
        <v>#N/A</v>
      </c>
      <c r="K37" s="1" t="e">
        <f>IF(určení!M41 = "nevýznamné",určení!B41,0)</f>
        <v>#N/A</v>
      </c>
      <c r="L37" s="1" t="e">
        <f>IF(AND(určení!AF41="Úsek ovlivní určení HMWB",určení!AE41="významné"),určení!B41,0)</f>
        <v>#N/A</v>
      </c>
      <c r="M37" s="1" t="e">
        <f>IF(OR(určení!AF41="Úsek neovlivní určení HMWB",určení!AE41="nevýznamné"),určení!B41,0)</f>
        <v>#N/A</v>
      </c>
    </row>
    <row r="38" spans="1:13" x14ac:dyDescent="0.25">
      <c r="J38" s="1" t="e">
        <f>IF(určení!M42 = "významné",určení!B42,0)</f>
        <v>#N/A</v>
      </c>
      <c r="K38" s="1" t="e">
        <f>IF(určení!M42 = "nevýznamné",určení!B42,0)</f>
        <v>#N/A</v>
      </c>
      <c r="L38" s="1" t="e">
        <f>IF(AND(určení!AF42="Úsek ovlivní určení HMWB",určení!AE42="významné"),určení!B42,0)</f>
        <v>#N/A</v>
      </c>
      <c r="M38" s="1" t="e">
        <f>IF(OR(určení!AF42="Úsek neovlivní určení HMWB",určení!AE42="nevýznamné"),určení!B42,0)</f>
        <v>#N/A</v>
      </c>
    </row>
    <row r="39" spans="1:13" x14ac:dyDescent="0.25">
      <c r="A39" s="93" t="s">
        <v>46</v>
      </c>
      <c r="B39" s="92" t="s">
        <v>10</v>
      </c>
      <c r="C39" s="92"/>
      <c r="D39" s="92"/>
      <c r="E39" s="92"/>
      <c r="J39" s="1" t="e">
        <f>IF(určení!M43 = "významné",určení!B43,0)</f>
        <v>#N/A</v>
      </c>
      <c r="K39" s="1" t="e">
        <f>IF(určení!M43 = "nevýznamné",určení!B43,0)</f>
        <v>#N/A</v>
      </c>
      <c r="L39" s="1" t="e">
        <f>IF(AND(určení!AF43="Úsek ovlivní určení HMWB",určení!AE43="významné"),určení!B43,0)</f>
        <v>#N/A</v>
      </c>
      <c r="M39" s="1" t="e">
        <f>IF(OR(určení!AF43="Úsek neovlivní určení HMWB",určení!AE43="nevýznamné"),určení!B43,0)</f>
        <v>#N/A</v>
      </c>
    </row>
    <row r="40" spans="1:13" x14ac:dyDescent="0.25">
      <c r="A40" s="94"/>
      <c r="B40" s="1" t="s">
        <v>19</v>
      </c>
      <c r="C40" s="1" t="s">
        <v>20</v>
      </c>
      <c r="D40" s="1" t="s">
        <v>21</v>
      </c>
      <c r="E40" s="1" t="s">
        <v>18</v>
      </c>
      <c r="J40" s="1" t="e">
        <f>IF(určení!M44 = "významné",určení!B44,0)</f>
        <v>#N/A</v>
      </c>
      <c r="K40" s="1" t="e">
        <f>IF(určení!M44 = "nevýznamné",určení!B44,0)</f>
        <v>#N/A</v>
      </c>
      <c r="L40" s="1" t="e">
        <f>IF(AND(určení!AF44="Úsek ovlivní určení HMWB",určení!AE44="významné"),určení!B44,0)</f>
        <v>#N/A</v>
      </c>
      <c r="M40" s="1" t="e">
        <f>IF(OR(určení!AF44="Úsek neovlivní určení HMWB",určení!AE44="nevýznamné"),určení!B44,0)</f>
        <v>#N/A</v>
      </c>
    </row>
    <row r="41" spans="1:13" x14ac:dyDescent="0.25">
      <c r="A41" s="59" t="s">
        <v>19</v>
      </c>
      <c r="B41" s="1">
        <v>1</v>
      </c>
      <c r="C41" s="1">
        <v>2</v>
      </c>
      <c r="D41" s="1">
        <v>3</v>
      </c>
      <c r="E41" s="1">
        <v>4</v>
      </c>
      <c r="J41" s="1" t="e">
        <f>IF(určení!M45 = "významné",určení!B45,0)</f>
        <v>#N/A</v>
      </c>
      <c r="K41" s="1" t="e">
        <f>IF(určení!M45 = "nevýznamné",určení!B45,0)</f>
        <v>#N/A</v>
      </c>
      <c r="L41" s="1" t="e">
        <f>IF(AND(určení!AF45="Úsek ovlivní určení HMWB",určení!AE45="významné"),určení!B45,0)</f>
        <v>#N/A</v>
      </c>
      <c r="M41" s="1" t="e">
        <f>IF(OR(určení!AF45="Úsek neovlivní určení HMWB",určení!AE45="nevýznamné"),určení!B45,0)</f>
        <v>#N/A</v>
      </c>
    </row>
    <row r="42" spans="1:13" x14ac:dyDescent="0.25">
      <c r="A42" s="1" t="s">
        <v>20</v>
      </c>
      <c r="B42" s="1">
        <v>1</v>
      </c>
      <c r="C42" s="1">
        <v>1</v>
      </c>
      <c r="D42" s="1">
        <v>2</v>
      </c>
      <c r="E42" s="1">
        <v>3</v>
      </c>
      <c r="J42" s="1">
        <f t="array" ref="J42">SUM(IF(ISNA(J2:J41),0,J2:J41))</f>
        <v>0</v>
      </c>
      <c r="K42" s="1">
        <f t="array" ref="K42">SUM(IF(ISNA(K2:K41),0,K2:K41))</f>
        <v>0</v>
      </c>
      <c r="L42" s="1">
        <f t="array" ref="L42">SUM(IF(ISNA(L2:L41),0,L2:L41))</f>
        <v>0</v>
      </c>
      <c r="M42" s="1">
        <f t="array" ref="M42">SUM(IF(ISNA(M2:M41),0,M2:M41))</f>
        <v>0</v>
      </c>
    </row>
    <row r="43" spans="1:13" x14ac:dyDescent="0.25">
      <c r="A43" s="1" t="s">
        <v>21</v>
      </c>
      <c r="B43" s="1">
        <v>1</v>
      </c>
      <c r="C43" s="1">
        <v>1</v>
      </c>
      <c r="D43" s="1">
        <v>1</v>
      </c>
      <c r="E43" s="1">
        <v>2</v>
      </c>
    </row>
    <row r="44" spans="1:13" x14ac:dyDescent="0.25">
      <c r="A44" s="1" t="s">
        <v>18</v>
      </c>
      <c r="B44" s="1">
        <v>1</v>
      </c>
      <c r="C44" s="1">
        <v>1</v>
      </c>
      <c r="D44" s="1">
        <v>1</v>
      </c>
      <c r="E44" s="1">
        <v>1</v>
      </c>
    </row>
  </sheetData>
  <sheetProtection password="8F93" sheet="1" objects="1" scenarios="1" selectLockedCells="1" selectUnlockedCells="1"/>
  <autoFilter ref="J1:J42"/>
  <dataConsolidate/>
  <mergeCells count="7">
    <mergeCell ref="B39:E39"/>
    <mergeCell ref="A39:A40"/>
    <mergeCell ref="C25:E25"/>
    <mergeCell ref="B1:E1"/>
    <mergeCell ref="A18:A19"/>
    <mergeCell ref="A21:A24"/>
    <mergeCell ref="C17:E17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opLeftCell="A2" workbookViewId="0">
      <selection activeCell="E17" sqref="E17"/>
    </sheetView>
  </sheetViews>
  <sheetFormatPr defaultRowHeight="15" x14ac:dyDescent="0.25"/>
  <cols>
    <col min="1" max="1" width="25" customWidth="1"/>
    <col min="3" max="3" width="15.7109375" customWidth="1"/>
    <col min="4" max="4" width="15.140625" customWidth="1"/>
    <col min="6" max="6" width="42" customWidth="1"/>
    <col min="8" max="8" width="36.5703125" customWidth="1"/>
    <col min="10" max="10" width="16" customWidth="1"/>
  </cols>
  <sheetData>
    <row r="1" spans="1:10" x14ac:dyDescent="0.25">
      <c r="A1" s="16" t="s">
        <v>8</v>
      </c>
      <c r="B1" s="103" t="s">
        <v>30</v>
      </c>
      <c r="C1" s="103"/>
      <c r="D1" s="103"/>
      <c r="F1" s="30" t="s">
        <v>30</v>
      </c>
      <c r="G1" s="29"/>
      <c r="H1" s="30" t="s">
        <v>69</v>
      </c>
      <c r="J1" s="1" t="s">
        <v>48</v>
      </c>
    </row>
    <row r="2" spans="1:10" x14ac:dyDescent="0.25">
      <c r="A2" s="2" t="s">
        <v>26</v>
      </c>
      <c r="B2" s="10" t="s">
        <v>31</v>
      </c>
      <c r="C2" s="10" t="s">
        <v>32</v>
      </c>
      <c r="D2" s="10" t="s">
        <v>33</v>
      </c>
      <c r="F2" s="10" t="s">
        <v>31</v>
      </c>
      <c r="G2" s="15"/>
      <c r="H2" s="35" t="s">
        <v>70</v>
      </c>
      <c r="J2" s="1" t="s">
        <v>87</v>
      </c>
    </row>
    <row r="3" spans="1:10" x14ac:dyDescent="0.25">
      <c r="A3" s="10" t="s">
        <v>27</v>
      </c>
      <c r="B3" s="1">
        <v>3</v>
      </c>
      <c r="C3" s="1">
        <v>2</v>
      </c>
      <c r="D3" s="1">
        <v>1</v>
      </c>
      <c r="F3" s="10" t="s">
        <v>32</v>
      </c>
      <c r="H3" s="36" t="s">
        <v>71</v>
      </c>
      <c r="J3" s="1" t="s">
        <v>88</v>
      </c>
    </row>
    <row r="4" spans="1:10" x14ac:dyDescent="0.25">
      <c r="A4" s="10" t="s">
        <v>66</v>
      </c>
      <c r="B4" s="1">
        <v>2</v>
      </c>
      <c r="C4" s="1">
        <v>3</v>
      </c>
      <c r="D4" s="1">
        <v>4</v>
      </c>
      <c r="F4" s="10" t="s">
        <v>33</v>
      </c>
      <c r="H4" s="37" t="s">
        <v>72</v>
      </c>
    </row>
    <row r="5" spans="1:10" x14ac:dyDescent="0.25">
      <c r="A5" s="10" t="s">
        <v>67</v>
      </c>
      <c r="B5" s="1">
        <v>2</v>
      </c>
      <c r="C5" s="1">
        <v>3</v>
      </c>
      <c r="D5" s="1">
        <v>4</v>
      </c>
    </row>
    <row r="6" spans="1:10" ht="51" customHeight="1" x14ac:dyDescent="0.25">
      <c r="A6" s="12" t="s">
        <v>68</v>
      </c>
      <c r="B6" s="1">
        <v>2</v>
      </c>
      <c r="C6" s="1">
        <v>3</v>
      </c>
      <c r="D6" s="1">
        <v>4</v>
      </c>
    </row>
    <row r="7" spans="1:10" x14ac:dyDescent="0.25">
      <c r="A7" s="10" t="s">
        <v>28</v>
      </c>
      <c r="B7" s="1">
        <v>3</v>
      </c>
      <c r="C7" s="1">
        <v>4</v>
      </c>
      <c r="D7" s="1">
        <v>4</v>
      </c>
    </row>
    <row r="8" spans="1:10" x14ac:dyDescent="0.25">
      <c r="A8" s="10" t="s">
        <v>29</v>
      </c>
      <c r="B8" s="1">
        <v>3</v>
      </c>
      <c r="C8" s="1">
        <v>4</v>
      </c>
      <c r="D8" s="1">
        <v>5</v>
      </c>
    </row>
    <row r="9" spans="1:10" x14ac:dyDescent="0.25">
      <c r="A9" s="10" t="s">
        <v>34</v>
      </c>
      <c r="B9" s="1">
        <v>4</v>
      </c>
      <c r="C9" s="1">
        <v>5</v>
      </c>
      <c r="D9" s="1">
        <v>5</v>
      </c>
    </row>
    <row r="13" spans="1:10" x14ac:dyDescent="0.25">
      <c r="A13" s="61"/>
      <c r="B13" s="29"/>
      <c r="C13" s="29"/>
      <c r="D13" s="29"/>
    </row>
    <row r="14" spans="1:10" x14ac:dyDescent="0.25">
      <c r="A14" s="2" t="s">
        <v>26</v>
      </c>
      <c r="B14" s="10" t="s">
        <v>31</v>
      </c>
      <c r="C14" s="10" t="s">
        <v>32</v>
      </c>
      <c r="D14" s="10" t="s">
        <v>33</v>
      </c>
    </row>
    <row r="15" spans="1:10" x14ac:dyDescent="0.25">
      <c r="A15" s="10" t="s">
        <v>27</v>
      </c>
      <c r="B15" s="1">
        <v>3</v>
      </c>
      <c r="C15" s="1">
        <v>2</v>
      </c>
      <c r="D15" s="1">
        <v>1</v>
      </c>
    </row>
    <row r="16" spans="1:10" x14ac:dyDescent="0.25">
      <c r="A16" s="10" t="s">
        <v>85</v>
      </c>
      <c r="B16" s="1">
        <v>1</v>
      </c>
      <c r="C16" s="1">
        <v>2</v>
      </c>
      <c r="D16" s="1">
        <v>3</v>
      </c>
    </row>
    <row r="17" spans="1:4" x14ac:dyDescent="0.25">
      <c r="A17" s="10" t="s">
        <v>66</v>
      </c>
      <c r="B17" s="1">
        <v>2</v>
      </c>
      <c r="C17" s="1">
        <v>3</v>
      </c>
      <c r="D17" s="1">
        <v>4</v>
      </c>
    </row>
    <row r="18" spans="1:4" x14ac:dyDescent="0.25">
      <c r="A18" s="10" t="s">
        <v>67</v>
      </c>
      <c r="B18" s="1">
        <v>2</v>
      </c>
      <c r="C18" s="1">
        <v>3</v>
      </c>
      <c r="D18" s="1">
        <v>4</v>
      </c>
    </row>
    <row r="19" spans="1:4" x14ac:dyDescent="0.25">
      <c r="A19" s="12" t="s">
        <v>68</v>
      </c>
      <c r="B19" s="1">
        <v>2</v>
      </c>
      <c r="C19" s="1">
        <v>3</v>
      </c>
      <c r="D19" s="1">
        <v>4</v>
      </c>
    </row>
    <row r="20" spans="1:4" x14ac:dyDescent="0.25">
      <c r="A20" s="10" t="s">
        <v>28</v>
      </c>
      <c r="B20" s="1">
        <v>3</v>
      </c>
      <c r="C20" s="1">
        <v>4</v>
      </c>
      <c r="D20" s="1">
        <v>4</v>
      </c>
    </row>
    <row r="21" spans="1:4" x14ac:dyDescent="0.25">
      <c r="A21" s="10" t="s">
        <v>29</v>
      </c>
      <c r="B21" s="1">
        <v>3</v>
      </c>
      <c r="C21" s="1">
        <v>4</v>
      </c>
      <c r="D21" s="1">
        <v>5</v>
      </c>
    </row>
    <row r="22" spans="1:4" x14ac:dyDescent="0.25">
      <c r="A22" s="10" t="s">
        <v>34</v>
      </c>
      <c r="B22" s="1">
        <v>4</v>
      </c>
      <c r="C22" s="1">
        <v>5</v>
      </c>
      <c r="D22" s="1">
        <v>5</v>
      </c>
    </row>
  </sheetData>
  <sheetProtection password="8F93" sheet="1" objects="1" scenarios="1" selectLockedCells="1" selectUnlockedCells="1"/>
  <mergeCells count="1">
    <mergeCell ref="B1:D1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"/>
  <sheetViews>
    <sheetView workbookViewId="0">
      <selection activeCell="D14" sqref="D14"/>
    </sheetView>
  </sheetViews>
  <sheetFormatPr defaultRowHeight="15" x14ac:dyDescent="0.25"/>
  <cols>
    <col min="1" max="1" width="14.85546875" customWidth="1"/>
    <col min="2" max="2" width="13.140625" customWidth="1"/>
    <col min="3" max="3" width="15.28515625" customWidth="1"/>
    <col min="4" max="4" width="17.5703125" customWidth="1"/>
  </cols>
  <sheetData>
    <row r="1" spans="1:4" x14ac:dyDescent="0.25">
      <c r="A1" s="104" t="s">
        <v>35</v>
      </c>
      <c r="B1" s="104"/>
      <c r="C1" s="1" t="s">
        <v>41</v>
      </c>
      <c r="D1" s="1"/>
    </row>
    <row r="2" spans="1:4" x14ac:dyDescent="0.25">
      <c r="A2" s="104"/>
      <c r="B2" s="104"/>
      <c r="C2" s="13" t="s">
        <v>42</v>
      </c>
      <c r="D2" s="1" t="s">
        <v>43</v>
      </c>
    </row>
    <row r="3" spans="1:4" x14ac:dyDescent="0.25">
      <c r="A3" s="1">
        <v>1</v>
      </c>
      <c r="B3" s="1" t="s">
        <v>36</v>
      </c>
      <c r="C3" s="14">
        <v>1</v>
      </c>
      <c r="D3" s="14">
        <v>1.7</v>
      </c>
    </row>
    <row r="4" spans="1:4" x14ac:dyDescent="0.25">
      <c r="A4" s="1">
        <v>2</v>
      </c>
      <c r="B4" s="1" t="s">
        <v>37</v>
      </c>
      <c r="C4" s="14">
        <v>1.7</v>
      </c>
      <c r="D4" s="14">
        <v>2.5</v>
      </c>
    </row>
    <row r="5" spans="1:4" x14ac:dyDescent="0.25">
      <c r="A5" s="1">
        <v>3</v>
      </c>
      <c r="B5" s="1" t="s">
        <v>38</v>
      </c>
      <c r="C5" s="14">
        <v>2.5</v>
      </c>
      <c r="D5" s="14">
        <v>3.5</v>
      </c>
    </row>
    <row r="6" spans="1:4" x14ac:dyDescent="0.25">
      <c r="A6" s="1">
        <v>4</v>
      </c>
      <c r="B6" s="1" t="s">
        <v>39</v>
      </c>
      <c r="C6" s="14">
        <v>3.5</v>
      </c>
      <c r="D6" s="14">
        <v>4.3</v>
      </c>
    </row>
    <row r="7" spans="1:4" x14ac:dyDescent="0.25">
      <c r="A7" s="1">
        <v>5</v>
      </c>
      <c r="B7" s="1" t="s">
        <v>40</v>
      </c>
      <c r="C7" s="14">
        <v>4.3</v>
      </c>
      <c r="D7" s="14">
        <v>5</v>
      </c>
    </row>
  </sheetData>
  <sheetProtection password="8F93" sheet="1" objects="1" scenarios="1" selectLockedCells="1" selectUnlockedCells="1"/>
  <mergeCells count="1">
    <mergeCell ref="A1:B2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5"/>
  <sheetViews>
    <sheetView topLeftCell="A5" workbookViewId="0">
      <selection activeCell="A25" sqref="A25"/>
    </sheetView>
  </sheetViews>
  <sheetFormatPr defaultRowHeight="15" x14ac:dyDescent="0.25"/>
  <cols>
    <col min="1" max="1" width="44.85546875" customWidth="1"/>
  </cols>
  <sheetData>
    <row r="1" spans="1:1" x14ac:dyDescent="0.25">
      <c r="A1" t="s">
        <v>74</v>
      </c>
    </row>
    <row r="2" spans="1:1" x14ac:dyDescent="0.25">
      <c r="A2" s="31" t="s">
        <v>75</v>
      </c>
    </row>
    <row r="3" spans="1:1" ht="45" x14ac:dyDescent="0.25">
      <c r="A3" s="31" t="s">
        <v>76</v>
      </c>
    </row>
    <row r="4" spans="1:1" ht="30" x14ac:dyDescent="0.25">
      <c r="A4" s="31" t="s">
        <v>77</v>
      </c>
    </row>
    <row r="5" spans="1:1" ht="30" x14ac:dyDescent="0.25">
      <c r="A5" s="31" t="s">
        <v>78</v>
      </c>
    </row>
    <row r="6" spans="1:1" ht="30" x14ac:dyDescent="0.25">
      <c r="A6" s="31" t="s">
        <v>79</v>
      </c>
    </row>
    <row r="7" spans="1:1" ht="30" x14ac:dyDescent="0.25">
      <c r="A7" s="31" t="s">
        <v>80</v>
      </c>
    </row>
    <row r="8" spans="1:1" x14ac:dyDescent="0.25">
      <c r="A8" s="31" t="s">
        <v>81</v>
      </c>
    </row>
    <row r="11" spans="1:1" x14ac:dyDescent="0.25">
      <c r="A11" s="66" t="s">
        <v>47</v>
      </c>
    </row>
    <row r="12" spans="1:1" x14ac:dyDescent="0.25">
      <c r="A12" t="s">
        <v>113</v>
      </c>
    </row>
    <row r="13" spans="1:1" x14ac:dyDescent="0.25">
      <c r="A13" t="s">
        <v>114</v>
      </c>
    </row>
    <row r="14" spans="1:1" x14ac:dyDescent="0.25">
      <c r="A14" t="s">
        <v>106</v>
      </c>
    </row>
    <row r="15" spans="1:1" x14ac:dyDescent="0.25">
      <c r="A15" t="s">
        <v>115</v>
      </c>
    </row>
    <row r="16" spans="1:1" x14ac:dyDescent="0.25">
      <c r="A16" t="s">
        <v>116</v>
      </c>
    </row>
    <row r="17" spans="1:1" x14ac:dyDescent="0.25">
      <c r="A17" t="s">
        <v>117</v>
      </c>
    </row>
    <row r="18" spans="1:1" x14ac:dyDescent="0.25">
      <c r="A18" t="s">
        <v>118</v>
      </c>
    </row>
    <row r="19" spans="1:1" x14ac:dyDescent="0.25">
      <c r="A19" t="s">
        <v>119</v>
      </c>
    </row>
    <row r="20" spans="1:1" x14ac:dyDescent="0.25">
      <c r="A20" t="s">
        <v>107</v>
      </c>
    </row>
    <row r="21" spans="1:1" x14ac:dyDescent="0.25">
      <c r="A21" t="s">
        <v>108</v>
      </c>
    </row>
    <row r="23" spans="1:1" x14ac:dyDescent="0.25">
      <c r="A23" s="67" t="s">
        <v>110</v>
      </c>
    </row>
    <row r="24" spans="1:1" x14ac:dyDescent="0.25">
      <c r="A24" t="s">
        <v>111</v>
      </c>
    </row>
    <row r="25" spans="1:1" x14ac:dyDescent="0.25">
      <c r="A25" t="s">
        <v>112</v>
      </c>
    </row>
  </sheetData>
  <sheetProtection password="8F93" sheet="1" objects="1" scenarios="1" selectLockedCells="1" selectUnlockedCells="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určení</vt:lpstr>
      <vt:lpstr>trasa, překážky</vt:lpstr>
      <vt:lpstr>břeh</vt:lpstr>
      <vt:lpstr>HEM</vt:lpstr>
      <vt:lpstr>opatření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2006-10-17T13:37:20Z</dcterms:created>
  <dcterms:modified xsi:type="dcterms:W3CDTF">2013-03-11T15:50:28Z</dcterms:modified>
</cp:coreProperties>
</file>